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V:\Departamento\7344-Planificacion_Estudios\R.Inversores\Presentaciones\2026\26.03 Resultados marzo 2026\26.03 Excel información financiera\"/>
    </mc:Choice>
  </mc:AlternateContent>
  <xr:revisionPtr revIDLastSave="0" documentId="13_ncr:1_{4C96FECD-2D35-42DF-A841-12BC2E81DE4B}" xr6:coauthVersionLast="47" xr6:coauthVersionMax="47" xr10:uidLastSave="{00000000-0000-0000-0000-000000000000}"/>
  <bookViews>
    <workbookView xWindow="1950" yWindow="1950" windowWidth="21600" windowHeight="11295" tabRatio="881" firstSheet="1" activeTab="1" xr2:uid="{00000000-000D-0000-FFFF-FFFF00000000}"/>
  </bookViews>
  <sheets>
    <sheet name="Overall" sheetId="1" state="hidden" r:id="rId1"/>
    <sheet name="Index" sheetId="17" r:id="rId2"/>
    <sheet name="Notes" sheetId="15" r:id="rId3"/>
    <sheet name="Summary" sheetId="8" r:id="rId4"/>
    <sheet name="Balance sheet" sheetId="3" r:id="rId5"/>
    <sheet name="Income Statement" sheetId="9" r:id="rId6"/>
    <sheet name="Profitability" sheetId="12" r:id="rId7"/>
    <sheet name="Customer Resources" sheetId="2" r:id="rId8"/>
    <sheet name="Credit" sheetId="4" r:id="rId9"/>
    <sheet name="Risk management" sheetId="5" r:id="rId10"/>
    <sheet name="Foreclosed assets" sheetId="6" r:id="rId11"/>
    <sheet name="Solvency" sheetId="7" r:id="rId12"/>
    <sheet name="Liquidity" sheetId="11" r:id="rId13"/>
    <sheet name="Other information" sheetId="13" r:id="rId14"/>
    <sheet name="Glossary" sheetId="14" r:id="rId15"/>
    <sheet name="Disclaimer" sheetId="16" r:id="rId16"/>
  </sheets>
  <externalReferences>
    <externalReference r:id="rId17"/>
  </externalReferences>
  <definedNames>
    <definedName name="_Hlk514416695" localSheetId="14">Glossary!$C$35</definedName>
    <definedName name="_Hlk514416712" localSheetId="14">Glossary!$C$36</definedName>
    <definedName name="_Key1" hidden="1">[1]capçalera!#REF!</definedName>
    <definedName name="_Order1" hidden="1">0</definedName>
    <definedName name="_Order2" hidden="1">0</definedName>
    <definedName name="_Sort" hidden="1">[1]capçalera!#REF!</definedName>
    <definedName name="aa" localSheetId="15" hidden="1">{#N/A,#N/A,FALSE,"422";#N/A,#N/A,FALSE,"421";#N/A,#N/A,FALSE,"42"}</definedName>
    <definedName name="aa" hidden="1">{#N/A,#N/A,FALSE,"422";#N/A,#N/A,FALSE,"421";#N/A,#N/A,FALSE,"42"}</definedName>
    <definedName name="Aaa" localSheetId="15" hidden="1">{#N/A,#N/A,FALSE,"422";#N/A,#N/A,FALSE,"421";#N/A,#N/A,FALSE,"42"}</definedName>
    <definedName name="Aaa" hidden="1">{#N/A,#N/A,FALSE,"422";#N/A,#N/A,FALSE,"421";#N/A,#N/A,FALSE,"42"}</definedName>
    <definedName name="bb" localSheetId="15" hidden="1">{#N/A,#N/A,FALSE,"422";#N/A,#N/A,FALSE,"421";#N/A,#N/A,FALSE,"42"}</definedName>
    <definedName name="bb" hidden="1">{#N/A,#N/A,FALSE,"422";#N/A,#N/A,FALSE,"421";#N/A,#N/A,FALSE,"42"}</definedName>
    <definedName name="hola" localSheetId="15" hidden="1">{#N/A,#N/A,FALSE,"422";#N/A,#N/A,FALSE,"421";#N/A,#N/A,FALSE,"42"}</definedName>
    <definedName name="hola" hidden="1">{#N/A,#N/A,FALSE,"422";#N/A,#N/A,FALSE,"421";#N/A,#N/A,FALSE,"42"}</definedName>
    <definedName name="IFRS9">#REF!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DA" localSheetId="15" hidden="1">{#N/A,#N/A,TRUE,"REA_PRY";#N/A,#N/A,TRUE,"ACUM_ANT";#N/A,#N/A,TRUE,"ACMF_PRY";#N/A,#N/A,TRUE,"ACMF_ANT";#N/A,#N/A,TRUE,"BE"}</definedName>
    <definedName name="PDA" hidden="1">{#N/A,#N/A,TRUE,"REA_PRY";#N/A,#N/A,TRUE,"ACUM_ANT";#N/A,#N/A,TRUE,"ACMF_PRY";#N/A,#N/A,TRUE,"ACMF_ANT";#N/A,#N/A,TRUE,"BE"}</definedName>
    <definedName name="pepa" localSheetId="15" hidden="1">{#N/A,#N/A,FALSE,"422";#N/A,#N/A,FALSE,"421";#N/A,#N/A,FALSE,"42"}</definedName>
    <definedName name="pepa" hidden="1">{#N/A,#N/A,FALSE,"422";#N/A,#N/A,FALSE,"421";#N/A,#N/A,FALSE,"42"}</definedName>
    <definedName name="wrn.comisiones." localSheetId="15"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hidden="1">{#N/A,#N/A,TRUE,"REA_PRY";#N/A,#N/A,TRUE,"ACUM_ANT";#N/A,#N/A,TRUE,"ACMF_PRY";#N/A,#N/A,TRUE,"ACMF_ANT";#N/A,#N/A,TRUE,"BE"}</definedName>
    <definedName name="wrn.QMAN." localSheetId="15" hidden="1">{#N/A,#N/A,FALSE,"432";#N/A,#N/A,FALSE,"431";#N/A,#N/A,FALSE,"422l";#N/A,#N/A,FALSE,"422";#N/A,#N/A,FALSE,"421";#N/A,#N/A,FALSE,"42";#N/A,#N/A,FALSE,"41"}</definedName>
    <definedName name="wrn.QMAN." hidden="1">{#N/A,#N/A,FALSE,"432";#N/A,#N/A,FALSE,"431";#N/A,#N/A,FALSE,"422l";#N/A,#N/A,FALSE,"422";#N/A,#N/A,FALSE,"421";#N/A,#N/A,FALSE,"42";#N/A,#N/A,FALSE,"41"}</definedName>
    <definedName name="wrn.VENTAS." localSheetId="15" hidden="1">{#N/A,#N/A,FALSE,"422";#N/A,#N/A,FALSE,"421";#N/A,#N/A,FALSE,"42"}</definedName>
    <definedName name="wrn.VENTAS." hidden="1">{#N/A,#N/A,FALSE,"422";#N/A,#N/A,FALSE,"421";#N/A,#N/A,FALSE,"42"}</definedName>
    <definedName name="wrn.Ventas._.Dia._.1." localSheetId="15"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9" l="1"/>
  <c r="N3" i="9" s="1"/>
  <c r="D3" i="3"/>
  <c r="E3" i="8"/>
  <c r="K3" i="9" l="1"/>
  <c r="L3" i="9"/>
  <c r="M3" i="9"/>
  <c r="J3" i="9"/>
  <c r="Q3" i="9" s="1"/>
  <c r="P3" i="9" l="1"/>
  <c r="E4" i="13" l="1"/>
  <c r="C4" i="13"/>
  <c r="E4" i="11"/>
  <c r="C4" i="11"/>
  <c r="E4" i="7"/>
  <c r="C4" i="7"/>
  <c r="E4" i="6"/>
  <c r="C4" i="6"/>
  <c r="E4" i="5"/>
  <c r="C4" i="5"/>
  <c r="E4" i="4"/>
  <c r="C4" i="4"/>
  <c r="E4" i="2"/>
  <c r="C4" i="2"/>
  <c r="E4" i="12"/>
  <c r="C4" i="12"/>
  <c r="H9" i="4" l="1"/>
  <c r="H19" i="4"/>
  <c r="H21" i="4" l="1"/>
  <c r="G21" i="4"/>
  <c r="G5" i="11" l="1"/>
  <c r="H5" i="11"/>
</calcChain>
</file>

<file path=xl/sharedStrings.xml><?xml version="1.0" encoding="utf-8"?>
<sst xmlns="http://schemas.openxmlformats.org/spreadsheetml/2006/main" count="699" uniqueCount="406">
  <si>
    <t>Pestañas</t>
  </si>
  <si>
    <t>Resumen</t>
  </si>
  <si>
    <t>Balance</t>
  </si>
  <si>
    <t>Recursos gestionados</t>
  </si>
  <si>
    <t>Crédito a la clientela</t>
  </si>
  <si>
    <t>Gestión del riesgo</t>
  </si>
  <si>
    <t>Activos adjudicados</t>
  </si>
  <si>
    <t>Solvencia</t>
  </si>
  <si>
    <t>Rendimientos y costes</t>
  </si>
  <si>
    <t>Bankia</t>
  </si>
  <si>
    <t>Caixabank</t>
  </si>
  <si>
    <t>Sabadell</t>
  </si>
  <si>
    <t>Liberbank</t>
  </si>
  <si>
    <t>Bankinter</t>
  </si>
  <si>
    <t>Unicaja</t>
  </si>
  <si>
    <t>Ibercaja</t>
  </si>
  <si>
    <t>Kutxabank</t>
  </si>
  <si>
    <t>BCC-Cajamar</t>
  </si>
  <si>
    <t>ABANCA</t>
  </si>
  <si>
    <t>x</t>
  </si>
  <si>
    <t>Glosario de términos (APM)</t>
  </si>
  <si>
    <t>Liquidez</t>
  </si>
  <si>
    <t>Otras cifras</t>
  </si>
  <si>
    <t>Rentabilidad</t>
  </si>
  <si>
    <t>Comisiones</t>
  </si>
  <si>
    <t>Margen de intereses</t>
  </si>
  <si>
    <t>Saneamientos</t>
  </si>
  <si>
    <t>PyG</t>
  </si>
  <si>
    <t xml:space="preserve">  </t>
  </si>
  <si>
    <t>%</t>
  </si>
  <si>
    <t>Total</t>
  </si>
  <si>
    <t xml:space="preserve">  Capital </t>
  </si>
  <si>
    <t>Inflow-Outflow mora</t>
  </si>
  <si>
    <t>Ratio Texas</t>
  </si>
  <si>
    <t>O</t>
  </si>
  <si>
    <t>Glosario</t>
  </si>
  <si>
    <t>Definición</t>
  </si>
  <si>
    <t>-</t>
  </si>
  <si>
    <t>Average Total Assets ("ATA"):</t>
  </si>
  <si>
    <r>
      <t>Coverage of NPL on loans to real-estate developers</t>
    </r>
    <r>
      <rPr>
        <sz val="10"/>
        <color theme="1"/>
        <rFont val="Times New Roman"/>
        <family val="1"/>
      </rPr>
      <t>:</t>
    </r>
  </si>
  <si>
    <t xml:space="preserve">Foreclosed Assets over Total Assets ratio: </t>
  </si>
  <si>
    <t>Foreclosed land assets coverage ratio:</t>
  </si>
  <si>
    <t>Income from Non-banking Products Commercialization:</t>
  </si>
  <si>
    <r>
      <t>Income from Other Services Fees:</t>
    </r>
    <r>
      <rPr>
        <sz val="10"/>
        <color theme="1"/>
        <rFont val="Times New Roman"/>
        <family val="1"/>
      </rPr>
      <t xml:space="preserve"> </t>
    </r>
  </si>
  <si>
    <t>Income from Payments and Other Services Fees:</t>
  </si>
  <si>
    <t xml:space="preserve">Liquid assets: </t>
  </si>
  <si>
    <t xml:space="preserve">Non-performing Assets ("NPA"): </t>
  </si>
  <si>
    <t xml:space="preserve">NII over ATA: </t>
  </si>
  <si>
    <t xml:space="preserve">NPA coverage ratio: </t>
  </si>
  <si>
    <t xml:space="preserve">NPA ratio: </t>
  </si>
  <si>
    <t xml:space="preserve">NPL coverage ratio: </t>
  </si>
  <si>
    <r>
      <t>NPL ratio on loans to real-estate developers</t>
    </r>
    <r>
      <rPr>
        <sz val="10"/>
        <color theme="1"/>
        <rFont val="Times New Roman"/>
        <family val="1"/>
      </rPr>
      <t xml:space="preserve">: </t>
    </r>
  </si>
  <si>
    <r>
      <t>Operating expenditure over ATA</t>
    </r>
    <r>
      <rPr>
        <sz val="10"/>
        <color theme="1"/>
        <rFont val="Times New Roman"/>
        <family val="1"/>
      </rPr>
      <t xml:space="preserve">: </t>
    </r>
  </si>
  <si>
    <t xml:space="preserve">Performing Credit Portfolio: </t>
  </si>
  <si>
    <t>Recurring revenues</t>
  </si>
  <si>
    <t>Return on Average Equity ("ROE"):</t>
  </si>
  <si>
    <t>Excel?</t>
  </si>
  <si>
    <t>Densidad APRs</t>
  </si>
  <si>
    <t>RENTABILIDAD</t>
  </si>
  <si>
    <t>Alternative Performance Measure</t>
  </si>
  <si>
    <t>Return on Average Tangible Equity ("ROTE"):</t>
  </si>
  <si>
    <r>
      <t>Assets under Management ("AuMs"):</t>
    </r>
    <r>
      <rPr>
        <sz val="9"/>
        <color theme="1"/>
        <rFont val="Museo Sans 300"/>
        <family val="3"/>
      </rPr>
      <t xml:space="preserve"> </t>
    </r>
  </si>
  <si>
    <r>
      <t>Cost to income ratio:</t>
    </r>
    <r>
      <rPr>
        <sz val="9"/>
        <color theme="1"/>
        <rFont val="Museo Sans 300"/>
        <family val="3"/>
      </rPr>
      <t xml:space="preserve"> </t>
    </r>
  </si>
  <si>
    <r>
      <t>Customer spread ratio:</t>
    </r>
    <r>
      <rPr>
        <sz val="9"/>
        <color theme="1"/>
        <rFont val="Museo Sans 300"/>
        <family val="3"/>
      </rPr>
      <t xml:space="preserve"> </t>
    </r>
  </si>
  <si>
    <r>
      <t>Foreclosed assets coverage ratio:</t>
    </r>
    <r>
      <rPr>
        <sz val="9"/>
        <color theme="1"/>
        <rFont val="Museo Sans 300"/>
        <family val="3"/>
      </rPr>
      <t xml:space="preserve"> </t>
    </r>
  </si>
  <si>
    <r>
      <t>Loan to Deposit (LtD) ratio</t>
    </r>
    <r>
      <rPr>
        <sz val="9"/>
        <color theme="1"/>
        <rFont val="Museo Sans 300"/>
        <family val="3"/>
      </rPr>
      <t>:</t>
    </r>
  </si>
  <si>
    <r>
      <t>Net Interest Income ("NII"):</t>
    </r>
    <r>
      <rPr>
        <sz val="9"/>
        <color theme="1"/>
        <rFont val="Museo Sans 300"/>
        <family val="3"/>
      </rPr>
      <t xml:space="preserve"> </t>
    </r>
  </si>
  <si>
    <r>
      <t>Net fees and commissions:</t>
    </r>
    <r>
      <rPr>
        <sz val="9"/>
        <color theme="1"/>
        <rFont val="Museo Sans 300"/>
        <family val="3"/>
      </rPr>
      <t xml:space="preserve"> </t>
    </r>
  </si>
  <si>
    <r>
      <t>NPL ratio</t>
    </r>
    <r>
      <rPr>
        <sz val="9"/>
        <color theme="1"/>
        <rFont val="Museo Sans 300"/>
        <family val="3"/>
      </rPr>
      <t xml:space="preserve">: </t>
    </r>
  </si>
  <si>
    <r>
      <t>Retail Business Volume:</t>
    </r>
    <r>
      <rPr>
        <sz val="9"/>
        <color theme="1"/>
        <rFont val="Museo Sans 300"/>
        <family val="3"/>
      </rPr>
      <t xml:space="preserve"> </t>
    </r>
  </si>
  <si>
    <r>
      <t>Retail Business Volume per employee:</t>
    </r>
    <r>
      <rPr>
        <sz val="9"/>
        <color theme="1"/>
        <rFont val="Museo Sans 300"/>
        <family val="3"/>
      </rPr>
      <t xml:space="preserve"> </t>
    </r>
  </si>
  <si>
    <r>
      <t>Retail Loan to Deposits (LtD) ratio</t>
    </r>
    <r>
      <rPr>
        <b/>
        <sz val="9"/>
        <color theme="1"/>
        <rFont val="Museo Sans 300"/>
        <family val="3"/>
      </rPr>
      <t>:</t>
    </r>
  </si>
  <si>
    <t>Comprises those balances of clients that, not being within the balance sheet of the entity, are managed by the same so that the client obtains a certain profitability. This category groups the Investment Funds, Pension Plans and Savings Insurance.</t>
  </si>
  <si>
    <t>Operating expenditure divided by gross income, both for the last 12 months</t>
  </si>
  <si>
    <t>difference between the average yield on the performing loan portfolio and the cost of retail deposits (demand and term)</t>
  </si>
  <si>
    <t>foreclosed impairment in respect of foreclosed assets</t>
  </si>
  <si>
    <t>reflects the weight of assets received in payment of debts over the total balance sheet of the entity</t>
  </si>
  <si>
    <t>assets of a high quality, liquid, unencumbered and available that the Entity has in order to face possible liquidity stress events</t>
  </si>
  <si>
    <t>sum of the total non-performing loans and the gross foreclosed assets</t>
  </si>
  <si>
    <t>accumulated impairment of foreclosed assets plus impairment losses on loans and advances to customers divided by gross non-performing assets (non-performing loans plus gross foreclosed assets)</t>
  </si>
  <si>
    <t>gross non-performing assets divided by gross loans and advances to customers plus the gross foreclosed assets</t>
  </si>
  <si>
    <t>loan impairment in respect of NPLs</t>
  </si>
  <si>
    <t>NPL loans in respect of gross customer loans (for calculation purposes, the amounts corresponding to extraordinary activities of loans and advances to customers are eliminated from the denominator)</t>
  </si>
  <si>
    <t>portfolio of loans granted by the entity that are not classified as NPL</t>
  </si>
  <si>
    <t>net interest income plus net fees and commission income.</t>
  </si>
  <si>
    <t>sum of the total of loans to customers, plus customer deposits and AUMs.</t>
  </si>
  <si>
    <t>sum of the total of loans to customers, plus customer deposits and AUMs, over the workforce associated to the banking activity.</t>
  </si>
  <si>
    <t>credit loans to retail customers in respect from deposits of retail customers.</t>
  </si>
  <si>
    <t>income to equity</t>
  </si>
  <si>
    <t xml:space="preserve">Simple average of the total assets of all the quarterly balance sheets of the current fiscal year (including that corresponding to the month of December of the previous year) as semi-sum of the extremes. </t>
  </si>
  <si>
    <t>credit loans in respect of deposits</t>
  </si>
  <si>
    <t>difference between interest income from loans and other interest-earning assets and interest expense paid to depositors and other creditors on interest-bearing liabilities.</t>
  </si>
  <si>
    <t>Return on Average Total Assets ("ROA"):</t>
  </si>
  <si>
    <t>ROE (Return on Average Equity)</t>
  </si>
  <si>
    <t>ROTE (Return on Average Tangible Equity)</t>
  </si>
  <si>
    <t>ROA (Return on Average Total Assets)</t>
  </si>
  <si>
    <t>CET1</t>
  </si>
  <si>
    <t>Tier 1</t>
  </si>
  <si>
    <t>Investor Relations</t>
  </si>
  <si>
    <t>ir@abanca.com</t>
  </si>
  <si>
    <t>+34 981 188 006</t>
  </si>
  <si>
    <t>Disclaimer</t>
  </si>
  <si>
    <t>INDEX</t>
  </si>
  <si>
    <t>Summary</t>
  </si>
  <si>
    <t>Balance sheet</t>
  </si>
  <si>
    <t>Income Statement</t>
  </si>
  <si>
    <t>Profitability</t>
  </si>
  <si>
    <t>Customer Resources</t>
  </si>
  <si>
    <t>Risk management</t>
  </si>
  <si>
    <t>Foreclosed assets</t>
  </si>
  <si>
    <t>Solvency</t>
  </si>
  <si>
    <t>Liquidity</t>
  </si>
  <si>
    <t>Other information</t>
  </si>
  <si>
    <t>Glossary</t>
  </si>
  <si>
    <t>Notes</t>
  </si>
  <si>
    <t>Million euros</t>
  </si>
  <si>
    <t>Total assets</t>
  </si>
  <si>
    <t>Retail business volume</t>
  </si>
  <si>
    <t>Net interest income</t>
  </si>
  <si>
    <t>Cost to income ratio</t>
  </si>
  <si>
    <t>Non-performing loans (NPL)</t>
  </si>
  <si>
    <t xml:space="preserve">Non-performing assets (NPA) </t>
  </si>
  <si>
    <t>NPL ratio</t>
  </si>
  <si>
    <t>NPA ratio</t>
  </si>
  <si>
    <t>NPL coverage ratio</t>
  </si>
  <si>
    <t>Foreclosed assets coverage ratio</t>
  </si>
  <si>
    <t>NPA coverage ratio</t>
  </si>
  <si>
    <t>Cost of risk (%)</t>
  </si>
  <si>
    <t>Retail LtD ratio</t>
  </si>
  <si>
    <t>Liquidity Coverage Ratio (LCR)</t>
  </si>
  <si>
    <t>Phase-in CET1 ratio</t>
  </si>
  <si>
    <t>Fully loaded CET1 ratio</t>
  </si>
  <si>
    <t>Phase-in total capital ratio</t>
  </si>
  <si>
    <t>Fully loaded total capital ratio</t>
  </si>
  <si>
    <t>Texas ratio</t>
  </si>
  <si>
    <t>Employees (Group)</t>
  </si>
  <si>
    <t>Branches in Spain</t>
  </si>
  <si>
    <r>
      <t xml:space="preserve">Data refers to </t>
    </r>
    <r>
      <rPr>
        <b/>
        <sz val="9"/>
        <rFont val="Museo Sans 300"/>
        <family val="3"/>
      </rPr>
      <t>ABANCA Corporación Bancaria Group (the Group)</t>
    </r>
  </si>
  <si>
    <t>Variation</t>
  </si>
  <si>
    <t>Absolute</t>
  </si>
  <si>
    <r>
      <rPr>
        <b/>
        <sz val="9"/>
        <color theme="1"/>
        <rFont val="Museo Sans 300"/>
        <family val="3"/>
      </rPr>
      <t>According to the Guidelines on Alternative Performance Measures (APMs) published by the European Securities and Markets Authority on 30 June, 2015</t>
    </r>
    <r>
      <rPr>
        <sz val="9"/>
        <color theme="1"/>
        <rFont val="Museo Sans 300"/>
        <family val="3"/>
      </rPr>
      <t xml:space="preserve"> (ESMA/2015/1057) the definitions of certain alternative financial measures are included.</t>
    </r>
  </si>
  <si>
    <t>(million euros)</t>
  </si>
  <si>
    <t>Cash, cash balances with central banks and other demand deposits</t>
  </si>
  <si>
    <t xml:space="preserve">Financial assets held for trading </t>
  </si>
  <si>
    <t>Financial assets at amortised cost</t>
  </si>
  <si>
    <t xml:space="preserve">Derivatives - hedge accounting </t>
  </si>
  <si>
    <t xml:space="preserve">Investments in joint ventures and associates </t>
  </si>
  <si>
    <t xml:space="preserve">  Associates </t>
  </si>
  <si>
    <t xml:space="preserve">Assets covered by insurance or reinsurance contracts </t>
  </si>
  <si>
    <t>Tangible assets</t>
  </si>
  <si>
    <t xml:space="preserve">    For own use </t>
  </si>
  <si>
    <t>Intangible assets</t>
  </si>
  <si>
    <t xml:space="preserve">  Goodwill </t>
  </si>
  <si>
    <t xml:space="preserve">  Other intangible assets </t>
  </si>
  <si>
    <t>Tax assets</t>
  </si>
  <si>
    <t xml:space="preserve">  Current tax assets </t>
  </si>
  <si>
    <t xml:space="preserve">  Deferred tax assets </t>
  </si>
  <si>
    <t>Other assets</t>
  </si>
  <si>
    <t xml:space="preserve">  Insurance contracts linked to pensions </t>
  </si>
  <si>
    <t xml:space="preserve">  Inventories </t>
  </si>
  <si>
    <t xml:space="preserve">  Other assets</t>
  </si>
  <si>
    <t xml:space="preserve">Non-current assets and disposal groups classified as held for sale </t>
  </si>
  <si>
    <t xml:space="preserve">TOTAL ASSETS </t>
  </si>
  <si>
    <t>Financial liabilities held for trading</t>
  </si>
  <si>
    <t>Derivatives - hedge accounting</t>
  </si>
  <si>
    <t xml:space="preserve">Liabilities covered by insurance or reinsurance contracts </t>
  </si>
  <si>
    <t xml:space="preserve">Provisions </t>
  </si>
  <si>
    <t xml:space="preserve">  Pensions and other post-employment defined benefit obligations</t>
  </si>
  <si>
    <t xml:space="preserve">  Other provisions </t>
  </si>
  <si>
    <t xml:space="preserve">Tax liabilities </t>
  </si>
  <si>
    <t xml:space="preserve">  Current tax liabilities </t>
  </si>
  <si>
    <t xml:space="preserve">  Deferred tax liabilities </t>
  </si>
  <si>
    <t xml:space="preserve">Other liabilities </t>
  </si>
  <si>
    <t>TOTAL LIABILITIES</t>
  </si>
  <si>
    <t>SHAREHOLDERS' EQUITY</t>
  </si>
  <si>
    <t xml:space="preserve">    Paid-up capital </t>
  </si>
  <si>
    <t xml:space="preserve">  Share premium </t>
  </si>
  <si>
    <t xml:space="preserve">  Retained earnings </t>
  </si>
  <si>
    <t xml:space="preserve">  Other reserves </t>
  </si>
  <si>
    <t xml:space="preserve">  Treasury shares</t>
  </si>
  <si>
    <t xml:space="preserve">  Items that will not be reclassified to profit or loss </t>
  </si>
  <si>
    <t xml:space="preserve">  Items that may be reclassified to profit or loss </t>
  </si>
  <si>
    <t>MINORITY INTERESTS (non-controlling interests)</t>
  </si>
  <si>
    <t xml:space="preserve">  Other items </t>
  </si>
  <si>
    <t xml:space="preserve">TOTAL EQUITY </t>
  </si>
  <si>
    <t>(*) Presented, solely and exclusively, for comparative purposes.</t>
  </si>
  <si>
    <t xml:space="preserve">NET INTEREST INCOME </t>
  </si>
  <si>
    <t xml:space="preserve">Gains or losses on derecognition of financial assets and liabilities not measured at fair value through profit or loss, net </t>
  </si>
  <si>
    <t xml:space="preserve">Gains or losses on financial assets and liabilities held for trading, net </t>
  </si>
  <si>
    <t>Gains or losses on hedge accounting, net</t>
  </si>
  <si>
    <t xml:space="preserve">Exchange differences, net </t>
  </si>
  <si>
    <t xml:space="preserve">Other operating income </t>
  </si>
  <si>
    <t>Other operating expenditure</t>
  </si>
  <si>
    <t>Income from assets covered by insurance or reinsurance contracts</t>
  </si>
  <si>
    <t>Expenses from liabilities covered by insurance or reinsurance contracts</t>
  </si>
  <si>
    <t>Administrative expenses</t>
  </si>
  <si>
    <t xml:space="preserve">  Personnel expenses</t>
  </si>
  <si>
    <t xml:space="preserve">  Other administrative expenses</t>
  </si>
  <si>
    <t>Provisions or reversals of provisions</t>
  </si>
  <si>
    <t xml:space="preserve">  Financial assets at amortised cost </t>
  </si>
  <si>
    <t>Impairment or reversal of impairment on investments in joint ventures or associates</t>
  </si>
  <si>
    <t>Impairment or reversal of impairment on non-financial assets</t>
  </si>
  <si>
    <t xml:space="preserve">  Other</t>
  </si>
  <si>
    <t xml:space="preserve">  Tangible assets</t>
  </si>
  <si>
    <t xml:space="preserve">  Intangible assets</t>
  </si>
  <si>
    <t>Gains or losses on derecognition of non-financial assets, net</t>
  </si>
  <si>
    <t xml:space="preserve">Gains or losses on non-current assets and disposal groups classified as held for sale not qualifying as discontinued operations </t>
  </si>
  <si>
    <t>PROFIT OR LOSS BEFORE TAX FROM CONTINUING OPERATIONS</t>
  </si>
  <si>
    <t xml:space="preserve">PROFIT OR LOSS AFTER TAX FROM CONTINUING OPERATIONS </t>
  </si>
  <si>
    <t>Profit or loss after tax from discontinued operations</t>
  </si>
  <si>
    <t>PROFIT/(LOSS) FOR THE PERIOD</t>
  </si>
  <si>
    <t xml:space="preserve">  Attributable to minority interests (non-controlling interests)</t>
  </si>
  <si>
    <t xml:space="preserve">  Attributable to the owners of the parent</t>
  </si>
  <si>
    <t>Net fees and commissions</t>
  </si>
  <si>
    <t>Customer spread ratio</t>
  </si>
  <si>
    <t>Retail business volume per employee</t>
  </si>
  <si>
    <t>Deposits from customers</t>
  </si>
  <si>
    <t>Demand deposits</t>
  </si>
  <si>
    <t>Term deposits</t>
  </si>
  <si>
    <t>Mortgage covered bonds, repurchase agreements and other</t>
  </si>
  <si>
    <t>Interbank</t>
  </si>
  <si>
    <t>Central banks (ECB)</t>
  </si>
  <si>
    <t>Wholesale resources</t>
  </si>
  <si>
    <t>to credit institutions</t>
  </si>
  <si>
    <t>to customers</t>
  </si>
  <si>
    <t>Foreclosed assets (gross)</t>
  </si>
  <si>
    <t>Foreclosed assets (net)</t>
  </si>
  <si>
    <t>Residential</t>
  </si>
  <si>
    <t>CET1 ratio</t>
  </si>
  <si>
    <t>Tier 1 ratio</t>
  </si>
  <si>
    <t>Leverage ratio</t>
  </si>
  <si>
    <t>RWA density</t>
  </si>
  <si>
    <t>Liquid assets (1)</t>
  </si>
  <si>
    <t>Loan to Deposits ratio</t>
  </si>
  <si>
    <t>Branches</t>
  </si>
  <si>
    <t>in Spain</t>
  </si>
  <si>
    <t>GLOSSARY</t>
  </si>
  <si>
    <t>Definition</t>
  </si>
  <si>
    <t>Average Total Assets (ATA)</t>
  </si>
  <si>
    <t>Average of total assets calculated based on quarterly financial statements. The current fiscal year is taken as a reference, also including the December’s figure of the previous year to do the semi-sum of the extremes.</t>
  </si>
  <si>
    <t>Difference between interest income and interest expense</t>
  </si>
  <si>
    <t>Difference between fee and commission income and fee and commission expense</t>
  </si>
  <si>
    <t>Sum of net interest income plus net fees and commissions</t>
  </si>
  <si>
    <t>Profit or loss before tax (annualized, except in end of year) divided by average total assets</t>
  </si>
  <si>
    <t>NPL (Non-performing Loans) ratio</t>
  </si>
  <si>
    <t>NPL (Non-performing Loans) coverage ratio</t>
  </si>
  <si>
    <t>Foreclosed assets over total assets ratio</t>
  </si>
  <si>
    <t>NPA (Non-performing Assets)</t>
  </si>
  <si>
    <t>NPA (Non-performing Assets) ratio</t>
  </si>
  <si>
    <t>NPA (Non-performing Assets) coverage ratio</t>
  </si>
  <si>
    <t>RWA (Risk Weighted Assets) density</t>
  </si>
  <si>
    <t>Quotient between risk-weighted assets (phase-in) and total assets</t>
  </si>
  <si>
    <t>Liquid assets</t>
  </si>
  <si>
    <t>LTD (Loan to Deposits) ratio</t>
  </si>
  <si>
    <t>Retail LTD (Loans to Deposits) ratio</t>
  </si>
  <si>
    <t>The purpose of this document is exclusively informative and does not intend to provide a financial advisory service or the offer of sale, exchange, acquisition or invitation to acquire any kind of securities, product or financial services of Abanca Corporación Bancaria, S.A. Any person who at any time acquires any security must do so only on the basis of his/her own judgement or the suitability of the securities for his/her purpose and based solely on the public information contained in the public documentation prepared and registered by the issuer in the context of that specific information, receiving advice if deemed necessary or appropriate according to the circumstances, and not based on the information contained in this document.
This document may contain statements about forecasts and estimates about future business and profitability. These forecasts and estimates represent current judgements made by Abanca Corporación Bancaria, S.A. about future business expectations, but certain risks, uncertainties and other relevant factors could lead to materially different results than expected. These factors, among others, refer to the market situation, macroeconomic factors, regulatory and governmental guidelines; movements in national and international stock markets, exchange rates and interest rates; changes in the financial position of our customers, debtors or counterparts, etc. These elements, together with the risk factors provided in past or future reports, could adversely affect our business and the behaviour and results described. Other unknown or unpredictable variables may cause the results to differ materially from those described in the forecasts and estimates.
The past financial statements and previous growth rates should not be deemed as a guarantee of the evolution, future results or behaviour and share price (including profit per share). Any content in this document should not be taken as a forecast of future results or benefits. Additionally, it must be taken into account that this document has been prepared based on the accounting records maintained by Abanca Corporación Bancaria, S.A., and by the other institutions included in the Group, and includes certain adjustments and reclassifications that aim to standardise the principles and criteria followed by the incorporated companies with those of Abanca Corporación Bancaria, S.A.
The users of this document are hereby expressly advised that this document contains data provided by third parties considered generally reliable sources of information, although their accuracy has not been verified. None of its directors, managers or employees are obliged, either implicitly or expressly, to guarantee that the content of this document is accurate, precise, or complete, to keep them updated or to correct them in case of detecting any lack, error or omission. Likewise, in its reproduction through any means, the Company may introduce the amendments it deems appropriate or omit partially or totally the current elements and, in case of discrepancy with this version, it assumes no liability. The statements in this document must be taken into account by all persons or institutions that may have to take decisions or prepare or disseminate opinions regarding securities issued by Abanca Corporación Bancaria, S.A., and, in particular, by analysts and investors who handle this document. All of them are invited to consult the public documentation and information disclosed or registered by Abanca Corporación Bancaria, S.A. before the Comisión Nacional del Mercado de  Valores (the Spanish National Securities Market Commission). The users of these document are hereby particularly advised that this document contains unaudited financial information.
In accordance with the Alternative Performance Measures (APMs, also known by their acronym in Spanish as MAR, Medidas Alternativas del Rendimiento) defined in the Guidelines on Alternative Performance Measures published by the European Securities and Markets Authority on 30 June, 2015 (ESMA/ 2015/1057) ("the ESMA Guidelines"), this report uses certain APMs, which have not been audited, with the aim of contributing to a better understanding of the company's financial performance. These measures must be deemed as additional information, and in no case they substitute the financial information prepared under the International Financial Reporting Standards ("IFRS"), also known by their acronym in Spanish as "NIIF" (Normas Internacionales de Información Financiera). Also, the way the Group defines and calculates these measures  may differ from other similar measures calculated by other companies and, therefore, may not be comparable. Please, refer to the report for extended information of the APMs used, as well as for the reconciliation of certain management indicators with the indicators presented in the consolidated financial statements prepared under IFRS.
This report has not been subject to approval or registration by the Comisión Nacional del Mercado de Valores (CNMV) or any other authority in another jurisdiction. In any case, it is subject to the applicable Spanish law at the time of its drafting and, in particular, it is not addressed to any natural or legal person located in other jurisdictions, which is why it may not be in accordance with the mandatory regulations or enforcement of legal requirements in other foreign jurisdictions.
Without prejudice to the legal system or other limitations imposed by Grupo Abanca Corporación Bancaria, S.A., that may be applicable, any type of use of this document and of the distinctive creations and signs it incorporates is expressly prohibited, including any kind of reproduction, distribution, assignment to third parties, public disclosure and transformation, through any type of medium, with commercial purposes, without previous and express authorisation of its respective owners. Failure to comply with this prohibition may constitute an offence and, in accordance with current legislation, may result in a penalty.</t>
  </si>
  <si>
    <t>Public administration</t>
  </si>
  <si>
    <t>Real estate construction and property development</t>
  </si>
  <si>
    <t>Other purposes</t>
  </si>
  <si>
    <t>Mortgages and other</t>
  </si>
  <si>
    <t>Other assets *</t>
  </si>
  <si>
    <t>Breakdown of foreclosed assets by type</t>
  </si>
  <si>
    <t>Retail deposit from customers</t>
  </si>
  <si>
    <t>Net Stable Funding Ratio (NSFR)</t>
  </si>
  <si>
    <t>Non residential</t>
  </si>
  <si>
    <t>Risk Weighted Assets</t>
  </si>
  <si>
    <t>Total capital ratio</t>
  </si>
  <si>
    <t>Total (1+2)</t>
  </si>
  <si>
    <t>Units</t>
  </si>
  <si>
    <t xml:space="preserve">Total Capital </t>
  </si>
  <si>
    <t>Risk Weighted Assets (RWA)</t>
  </si>
  <si>
    <t>Alternative Performance Measures (APMs)</t>
  </si>
  <si>
    <t>Structured products</t>
  </si>
  <si>
    <t>INCOME STATEMENT</t>
  </si>
  <si>
    <t>RISK MANAGEMENT</t>
  </si>
  <si>
    <t>LIQUIDITY</t>
  </si>
  <si>
    <t>SOLVENCY</t>
  </si>
  <si>
    <t>OTHER INFORMATION</t>
  </si>
  <si>
    <t>Quotient between impairment losses of foreclosed assets and foreclosed assets (gross)</t>
  </si>
  <si>
    <t>Quotient between foreclosed assets (net) and total assets</t>
  </si>
  <si>
    <t>Assets of a high quality, liquid, unencumbered and available that the Entity has in order to face possible liquidity stress events</t>
  </si>
  <si>
    <t>Basic margin (Recurring revenues)</t>
  </si>
  <si>
    <t>Cards</t>
  </si>
  <si>
    <t>POS terminals</t>
  </si>
  <si>
    <t xml:space="preserve">  Equity instruments issued other than capital</t>
  </si>
  <si>
    <t xml:space="preserve">General Notice: The financial information contained in this document has not been audited and, as a result, may be subject to future modifications. The profit and loss statement and the consolidated balance sheet at the end of the interim period of the current year and the previous one and the different breakdowns of both that are shown in this financial report are presented with management criteria, although they have been drafted in accordance to the International Financial Reporting Standards (hereinafter, IFRS) implemented by the European Union through Community Regulations, in accordance with Regulation 1606/2002 of the European Parliament and the Council, of 19 July, 2002 and subsequent amendments. In its drafting, Circular 4/2004 of the Banco de España, of 22 December, which is the adaptation of the IFRS adopted by the European Union to the sector of Spanish credit institutions, and its successive amendments have been taken into account.
This report has been prepared based on the accounting records maintained by Abanca Corporación Bancaria, S.A., and by the other institutions included in the Group, and includes certain adjustments and reclassifications that aim to standardise the principles and criteria followed by the incorporated companies with those of Abanca Corporación Bancaria, S.A. 
</t>
  </si>
  <si>
    <t>Gross margin</t>
  </si>
  <si>
    <t>GROSS MARGIN</t>
  </si>
  <si>
    <t>ATMs</t>
  </si>
  <si>
    <t>CB issuance capacity (2)</t>
  </si>
  <si>
    <t>Negative goodwill recognised in profit or loss</t>
  </si>
  <si>
    <t>Phased In Solvency</t>
  </si>
  <si>
    <t>Fully Loaded Solvency</t>
  </si>
  <si>
    <t>From collection and payment services</t>
  </si>
  <si>
    <t>From banking services</t>
  </si>
  <si>
    <t>Stage 1</t>
  </si>
  <si>
    <t>Stage 2</t>
  </si>
  <si>
    <t>Stage 3</t>
  </si>
  <si>
    <t>Breakdown of impairment losses by stage</t>
  </si>
  <si>
    <t>Depreciation and amortisation</t>
  </si>
  <si>
    <t>Impairment losses of foreclosed assets</t>
  </si>
  <si>
    <t>Total retail funds (1+2)</t>
  </si>
  <si>
    <t>Off-balance sheet funds</t>
  </si>
  <si>
    <t>Off-balance sheet funds (2)</t>
  </si>
  <si>
    <t>BALANCE SHEET</t>
  </si>
  <si>
    <t>Total equity</t>
  </si>
  <si>
    <t>Retail deposits from customers (1)</t>
  </si>
  <si>
    <t>Quotient between the net profit attributable to the owners of the parent for the year (annualized, except in end of year) and average shareholder´s equity (calculated with the same criterion used with ATA)</t>
  </si>
  <si>
    <t xml:space="preserve">Quotient between the net profit attributable to the owners of the parent for the year (annualized, except in end of year) and average shareholder´s equity (calculated with the same criterion used with ATA) excluding intangible assets </t>
  </si>
  <si>
    <t>Cost of risk (M€)</t>
  </si>
  <si>
    <t>Shareholders' equity</t>
  </si>
  <si>
    <t>Net operating income</t>
  </si>
  <si>
    <t>Profit for the period attributable to the owners of the parent</t>
  </si>
  <si>
    <t>Profit for the period</t>
  </si>
  <si>
    <t>Non-trading financial assets mandatorily at fair value through profit or loss</t>
  </si>
  <si>
    <t>Financial assets designated at fair value through profit or loss</t>
  </si>
  <si>
    <t>Financial assets at fair value through other comprehensive income</t>
  </si>
  <si>
    <t>Property, plant and equipment</t>
  </si>
  <si>
    <t xml:space="preserve">  Investment property</t>
  </si>
  <si>
    <t xml:space="preserve">  Outstanding tax-related legal proceedings and litigation</t>
  </si>
  <si>
    <t xml:space="preserve">  Commitments and guarantees given</t>
  </si>
  <si>
    <t>Liabilities included in disposal groups classified as held for sale</t>
  </si>
  <si>
    <t xml:space="preserve">  Profit attributable to the owners of the parent </t>
  </si>
  <si>
    <t xml:space="preserve">  Interim dividend</t>
  </si>
  <si>
    <t>ACCUMULATED OTHER COMPREHENSIVE INCOME</t>
  </si>
  <si>
    <t xml:space="preserve">    Actuarial gains or losses on defined benefit pension plans </t>
  </si>
  <si>
    <t xml:space="preserve">    Fair value changes of equity instruments measured at fair value through other comprehensive income</t>
  </si>
  <si>
    <t xml:space="preserve">    Foreign currency transalation</t>
  </si>
  <si>
    <t xml:space="preserve">    Hedging derivatives. Cash flow hedges reserves (effective portion)</t>
  </si>
  <si>
    <t xml:space="preserve">    Fair value changes of debt securities measured at fair value through other comprehensive income</t>
  </si>
  <si>
    <t xml:space="preserve">   Share of other recognised income and expense of investments in joint ventures and associates</t>
  </si>
  <si>
    <t xml:space="preserve">  Accumulated other comprehensive income</t>
  </si>
  <si>
    <t xml:space="preserve">Share of profit or loss of equity-accounted investees </t>
  </si>
  <si>
    <t xml:space="preserve">Fee and commission income </t>
  </si>
  <si>
    <t>Fee and commission expense</t>
  </si>
  <si>
    <t xml:space="preserve">Dividend income </t>
  </si>
  <si>
    <t>Interest income</t>
  </si>
  <si>
    <t>Interest expense</t>
  </si>
  <si>
    <t>Gains or losses on non-trading financial assets mandatorily measured at fair value through profit or loss, net</t>
  </si>
  <si>
    <t>Impairment or reversal of impairment on financial assets not measured at fair value through profit or loss</t>
  </si>
  <si>
    <t xml:space="preserve">  Financial assets at fair value with changes through other comprehensive income </t>
  </si>
  <si>
    <t>NET OPERATING INCOME</t>
  </si>
  <si>
    <t>Tax expense or income related to profit or loss from continuing operations</t>
  </si>
  <si>
    <t>Pension plans</t>
  </si>
  <si>
    <t>Individuals</t>
  </si>
  <si>
    <t xml:space="preserve">Consumer </t>
  </si>
  <si>
    <t>Corporations and SMEs</t>
  </si>
  <si>
    <t>Other financial institutions</t>
  </si>
  <si>
    <t>TOTAL EQUITY AND LIABILITIES</t>
  </si>
  <si>
    <t>Sum of balances corresponding to: investment funds, pension plans, structured products and insurance products classified as “off-balance”</t>
  </si>
  <si>
    <t>Quotient between operating expenses (administrative expenses + depreciation and amortisation) and gross margin, both amounts annualized (except in the end of the year)</t>
  </si>
  <si>
    <t>Absoluta</t>
  </si>
  <si>
    <t>MREL ratio</t>
  </si>
  <si>
    <t>Agents</t>
  </si>
  <si>
    <t xml:space="preserve">  Revaluation reserves</t>
  </si>
  <si>
    <t xml:space="preserve">Financial liabilities designed at fair value </t>
  </si>
  <si>
    <t>Financial liabilities at amortised cost through profit and loss</t>
  </si>
  <si>
    <t xml:space="preserve">  Other long-term obligations to employee</t>
  </si>
  <si>
    <t>From off-balance sheet funds and insurance products</t>
  </si>
  <si>
    <t>* Includes discrecionary portfolio management</t>
  </si>
  <si>
    <t>** Consists of both covered bonds and hybrid intruments issuances</t>
  </si>
  <si>
    <t>Issuances**</t>
  </si>
  <si>
    <t>Investment funds*</t>
  </si>
  <si>
    <t>Insurance products*</t>
  </si>
  <si>
    <t>Gains or (-) losses on financial assets and liabilities designated at fair value through profit or loss, net</t>
  </si>
  <si>
    <t>Valuation adjustments to customers</t>
  </si>
  <si>
    <t>o.w impairment losses to customers</t>
  </si>
  <si>
    <t>Performing credit portfolio</t>
  </si>
  <si>
    <t>Impairment losses of credit to customers</t>
  </si>
  <si>
    <t>Impairment losses of credit to customers and foreclosed assets</t>
  </si>
  <si>
    <t>Sum of the gross amounts corresponding to impaired assets in credit to customers and foreclosed assets</t>
  </si>
  <si>
    <t>Quotient between impairment losses of credit to customers and foreclosed assets and total non-performing assets</t>
  </si>
  <si>
    <t>Quotient between impairment losses on credit to customers and impaired assets thereof</t>
  </si>
  <si>
    <t>Credit to customers</t>
  </si>
  <si>
    <t xml:space="preserve">Credit (net) </t>
  </si>
  <si>
    <t>Quotient between impaired assets (gross) in credit to customers and credit to customers (gross) excluding other assets</t>
  </si>
  <si>
    <t>Quotient between non-performing assets (NPAs) and the sum of credit to customers (gross) excluding other assets plus foreclosed assets (gross)</t>
  </si>
  <si>
    <t xml:space="preserve">Credit to customers (gross) </t>
  </si>
  <si>
    <t>*Corresponds to one-off activities on loans and advances to customers: Guarantees given, advance to Social Security due to extra payment (only in June)…</t>
  </si>
  <si>
    <t>Debt instruments associated with credit operations</t>
  </si>
  <si>
    <t>Loans to customers</t>
  </si>
  <si>
    <t>Difference between the average yield of performing credit portfolio and average cost of deposits</t>
  </si>
  <si>
    <t xml:space="preserve">Credit to customers (gross) excluding other assets minus impaired assets in credit to customers </t>
  </si>
  <si>
    <t>Sum of credit to customers, plus retail customer funds (retail customer deposits + Off-balance sheet funds)</t>
  </si>
  <si>
    <t>Quotient between credit to customers and retail deposits from customers</t>
  </si>
  <si>
    <t>Credit</t>
  </si>
  <si>
    <t>Reverse repurchase agreements (RRP)</t>
  </si>
  <si>
    <t>Breakdown by segment of credit to customers (net)+RRP</t>
  </si>
  <si>
    <t>Breakdown by stage of credit to customers (gross)+RRP</t>
  </si>
  <si>
    <t>Loans and advances to customers (net) plus debt instruments associated with credit operations minus reserve repurchase agreements</t>
  </si>
  <si>
    <t>Quotient between credit to customers plus reserve repurchase agreements and deposits from customers</t>
  </si>
  <si>
    <t>Accumulated</t>
  </si>
  <si>
    <t>YoY variation</t>
  </si>
  <si>
    <t>Quarterly</t>
  </si>
  <si>
    <t>QoQ variation</t>
  </si>
  <si>
    <t>High-Quality Liquid Assets (HQLA)</t>
  </si>
  <si>
    <t>Of which Corporations</t>
  </si>
  <si>
    <t>Of which SMEs and self-employees</t>
  </si>
  <si>
    <t>Civil engineering</t>
  </si>
  <si>
    <t>Net book value</t>
  </si>
  <si>
    <t>% NPL</t>
  </si>
  <si>
    <t>% Coverage</t>
  </si>
  <si>
    <t>n.a.</t>
  </si>
  <si>
    <t>Quotient between the retail business volume and employees of the banking activity</t>
  </si>
  <si>
    <t xml:space="preserve">Quotient between non-performing assets (NPAs) plus non-performing debt securities (not previously considered) and the sum of impairment losses of credit to customers, foreclosed assets and debt securities (not  previously considered) plus capital, share premium and reserves </t>
  </si>
  <si>
    <t>31-03-2025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</si>
</sst>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C0A]mmmm/yy;@"/>
    <numFmt numFmtId="166" formatCode="#,##0_);\(#,##0\);\ &quot; - &quot;"/>
    <numFmt numFmtId="167" formatCode="#,##0;\(#,##0\);\ &quot; - &quot;"/>
    <numFmt numFmtId="168" formatCode="#,##0;\(#,##0\);\-"/>
    <numFmt numFmtId="169" formatCode="#,##0.0;\(#,##0.0\);\-"/>
    <numFmt numFmtId="170" formatCode="0.0%"/>
    <numFmt numFmtId="171" formatCode="_-* #,##0\ _€_-;\-* #,##0\ _€_-;_-* &quot;-&quot;??\ _€_-;_-@_-"/>
    <numFmt numFmtId="172" formatCode="_-* #,##0.0\ _€_-;\-* #,##0.0\ _€_-;_-* &quot;-&quot;??\ _€_-;_-@_-"/>
  </numFmts>
  <fonts count="62">
    <font>
      <sz val="11"/>
      <color theme="1"/>
      <name val="Calibri"/>
      <family val="2"/>
      <scheme val="minor"/>
    </font>
    <font>
      <sz val="11"/>
      <color theme="1"/>
      <name val="Calibri"/>
      <family val="2"/>
      <scheme val="minor"/>
    </font>
    <font>
      <sz val="11"/>
      <color rgb="FFFF0000"/>
      <name val="Calibri"/>
      <family val="2"/>
      <scheme val="minor"/>
    </font>
    <font>
      <b/>
      <sz val="10"/>
      <color theme="4" tint="-0.499984740745262"/>
      <name val="Arial Narrow"/>
      <family val="2"/>
    </font>
    <font>
      <sz val="10"/>
      <color indexed="9"/>
      <name val="Arial Narrow"/>
      <family val="2"/>
    </font>
    <font>
      <sz val="10"/>
      <color indexed="8"/>
      <name val="Arial"/>
      <family val="2"/>
    </font>
    <font>
      <sz val="10"/>
      <color theme="1"/>
      <name val="Arial"/>
      <family val="2"/>
    </font>
    <font>
      <sz val="10"/>
      <name val="Arial"/>
      <family val="2"/>
    </font>
    <font>
      <b/>
      <sz val="10"/>
      <color indexed="60"/>
      <name val="Arial Narrow"/>
      <family val="2"/>
    </font>
    <font>
      <sz val="11"/>
      <name val="Calibri"/>
      <family val="2"/>
      <scheme val="minor"/>
    </font>
    <font>
      <sz val="10"/>
      <color theme="0"/>
      <name val="Arial"/>
      <family val="2"/>
    </font>
    <font>
      <b/>
      <sz val="12"/>
      <color theme="1"/>
      <name val="Calibri"/>
      <family val="2"/>
      <scheme val="minor"/>
    </font>
    <font>
      <i/>
      <sz val="8"/>
      <color theme="1"/>
      <name val="Calibri"/>
      <family val="2"/>
      <scheme val="minor"/>
    </font>
    <font>
      <sz val="8"/>
      <color theme="0" tint="-0.249977111117893"/>
      <name val="Calibri"/>
      <family val="2"/>
      <scheme val="minor"/>
    </font>
    <font>
      <b/>
      <sz val="12"/>
      <color theme="1"/>
      <name val="Museo Sans 500"/>
      <family val="3"/>
    </font>
    <font>
      <i/>
      <sz val="11"/>
      <color theme="1"/>
      <name val="Museo Sans 500"/>
      <family val="3"/>
    </font>
    <font>
      <sz val="9"/>
      <color rgb="FFFFFFFF"/>
      <name val="Museo Sans 500"/>
      <family val="3"/>
    </font>
    <font>
      <sz val="10"/>
      <color rgb="FFFFFFFF"/>
      <name val="Museo Sans 500"/>
      <family val="3"/>
    </font>
    <font>
      <sz val="9"/>
      <name val="Museo Sans 300"/>
      <family val="3"/>
    </font>
    <font>
      <i/>
      <sz val="9"/>
      <color theme="1"/>
      <name val="Calibri"/>
      <family val="2"/>
      <scheme val="minor"/>
    </font>
    <font>
      <b/>
      <sz val="10"/>
      <color theme="0" tint="-0.499984740745262"/>
      <name val="+mn-ea"/>
    </font>
    <font>
      <b/>
      <sz val="11"/>
      <color theme="0"/>
      <name val="Calibri"/>
      <family val="2"/>
      <scheme val="minor"/>
    </font>
    <font>
      <b/>
      <sz val="10"/>
      <color theme="0"/>
      <name val="Calibri"/>
      <family val="2"/>
      <scheme val="minor"/>
    </font>
    <font>
      <sz val="8"/>
      <color rgb="FFFF0000"/>
      <name val="Calibri"/>
      <family val="2"/>
      <scheme val="minor"/>
    </font>
    <font>
      <sz val="8"/>
      <color theme="1"/>
      <name val="Museo Sans 300"/>
      <family val="3"/>
    </font>
    <font>
      <sz val="10"/>
      <color theme="1"/>
      <name val="Times New Roman"/>
      <family val="1"/>
    </font>
    <font>
      <b/>
      <i/>
      <sz val="9"/>
      <color theme="1"/>
      <name val="Museo Sans 300"/>
      <family val="3"/>
    </font>
    <font>
      <sz val="9"/>
      <color theme="1"/>
      <name val="Museo Sans 300"/>
      <family val="3"/>
    </font>
    <font>
      <b/>
      <sz val="9"/>
      <color theme="1"/>
      <name val="Museo Sans 300"/>
      <family val="3"/>
    </font>
    <font>
      <sz val="8"/>
      <color rgb="FFFF0000"/>
      <name val="Museo Sans 300"/>
      <family val="3"/>
    </font>
    <font>
      <b/>
      <sz val="8"/>
      <name val="Museo Sans 300"/>
      <family val="3"/>
    </font>
    <font>
      <sz val="8"/>
      <name val="Museo Sans 300"/>
      <family val="3"/>
    </font>
    <font>
      <b/>
      <sz val="11"/>
      <color theme="1"/>
      <name val="Calibri"/>
      <family val="2"/>
      <scheme val="minor"/>
    </font>
    <font>
      <sz val="11"/>
      <color theme="1"/>
      <name val="Museo Sans 300"/>
      <family val="3"/>
    </font>
    <font>
      <b/>
      <sz val="9"/>
      <name val="Museo Sans 300"/>
      <family val="3"/>
    </font>
    <font>
      <sz val="10"/>
      <color theme="1"/>
      <name val="Museo Sans 300"/>
      <family val="3"/>
    </font>
    <font>
      <sz val="10"/>
      <color theme="0"/>
      <name val="Museo Sans 300"/>
      <family val="3"/>
    </font>
    <font>
      <sz val="11"/>
      <color rgb="FFFF0000"/>
      <name val="Museo Sans 300"/>
      <family val="3"/>
    </font>
    <font>
      <sz val="11"/>
      <color theme="1"/>
      <name val="Museo Sans 500"/>
      <family val="3"/>
    </font>
    <font>
      <sz val="10"/>
      <color theme="0"/>
      <name val="Museo Sans 500"/>
      <family val="3"/>
    </font>
    <font>
      <sz val="9"/>
      <color rgb="FFFF0000"/>
      <name val="Museo Sans 300"/>
      <family val="3"/>
    </font>
    <font>
      <sz val="9"/>
      <color theme="0"/>
      <name val="Museo Sans 300"/>
      <family val="3"/>
    </font>
    <font>
      <sz val="10"/>
      <color indexed="9"/>
      <name val="Museo Sans 500"/>
      <family val="3"/>
    </font>
    <font>
      <sz val="10"/>
      <name val="Museo Sans 500"/>
      <family val="3"/>
    </font>
    <font>
      <sz val="10"/>
      <color indexed="9"/>
      <name val="Museo Sans 300"/>
      <family val="3"/>
    </font>
    <font>
      <sz val="10"/>
      <name val="Museo Sans 300"/>
      <family val="3"/>
    </font>
    <font>
      <sz val="10"/>
      <color rgb="FF006A78"/>
      <name val="Museo Sans 300"/>
      <family val="3"/>
    </font>
    <font>
      <sz val="9"/>
      <color indexed="9"/>
      <name val="Museo Sans 300"/>
      <family val="3"/>
    </font>
    <font>
      <b/>
      <sz val="9"/>
      <color rgb="FF0062A6"/>
      <name val="Museo Sans 300"/>
      <family val="3"/>
    </font>
    <font>
      <b/>
      <sz val="8"/>
      <color theme="0" tint="-0.249977111117893"/>
      <name val="Calibri"/>
      <family val="2"/>
      <scheme val="minor"/>
    </font>
    <font>
      <b/>
      <sz val="10"/>
      <name val="Museo Sans 300"/>
      <family val="3"/>
    </font>
    <font>
      <u/>
      <sz val="10"/>
      <color theme="10"/>
      <name val="Arial"/>
      <family val="2"/>
    </font>
    <font>
      <sz val="9"/>
      <color theme="1"/>
      <name val="Arial"/>
      <family val="2"/>
    </font>
    <font>
      <b/>
      <sz val="11"/>
      <color theme="1" tint="0.249977111117893"/>
      <name val="Museo Sans 300"/>
      <family val="3"/>
    </font>
    <font>
      <u/>
      <sz val="11"/>
      <color theme="10"/>
      <name val="Museo Sans 300"/>
      <family val="3"/>
    </font>
    <font>
      <sz val="9"/>
      <color theme="1" tint="0.249977111117893"/>
      <name val="Museo Sans 300"/>
      <family val="3"/>
    </font>
    <font>
      <sz val="11"/>
      <color theme="1" tint="0.249977111117893"/>
      <name val="Museo Sans 300"/>
      <family val="3"/>
    </font>
    <font>
      <u/>
      <sz val="9"/>
      <color theme="10"/>
      <name val="Museo Sans 300"/>
      <family val="3"/>
    </font>
    <font>
      <sz val="11"/>
      <name val="Museo Sans 300"/>
      <family val="3"/>
    </font>
    <font>
      <sz val="22"/>
      <color rgb="FFFF0000"/>
      <name val="Calibri"/>
      <family val="2"/>
      <scheme val="minor"/>
    </font>
    <font>
      <vertAlign val="superscript"/>
      <sz val="9"/>
      <name val="Museo Sans 300"/>
      <family val="3"/>
    </font>
    <font>
      <sz val="8"/>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5B87DA"/>
        <bgColor indexed="64"/>
      </patternFill>
    </fill>
    <fill>
      <patternFill patternType="solid">
        <fgColor rgb="FFD9EDF8"/>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
      <patternFill patternType="solid">
        <fgColor rgb="FFF2F2F2"/>
        <bgColor indexed="64"/>
      </patternFill>
    </fill>
    <fill>
      <patternFill patternType="solid">
        <fgColor rgb="FF0062A6"/>
        <bgColor indexed="64"/>
      </patternFill>
    </fill>
    <fill>
      <patternFill patternType="solid">
        <fgColor theme="3" tint="0.39997558519241921"/>
        <bgColor indexed="64"/>
      </patternFill>
    </fill>
    <fill>
      <patternFill patternType="solid">
        <fgColor theme="4"/>
        <bgColor indexed="64"/>
      </patternFill>
    </fill>
  </fills>
  <borders count="29">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indexed="64"/>
      </top>
      <bottom style="thin">
        <color indexed="64"/>
      </bottom>
      <diagonal/>
    </border>
    <border>
      <left/>
      <right/>
      <top/>
      <bottom style="medium">
        <color rgb="FFA6A6A6"/>
      </bottom>
      <diagonal/>
    </border>
    <border>
      <left/>
      <right/>
      <top style="thin">
        <color theme="0" tint="-0.34998626667073579"/>
      </top>
      <bottom style="thin">
        <color theme="0" tint="-0.34998626667073579"/>
      </bottom>
      <diagonal/>
    </border>
    <border>
      <left/>
      <right/>
      <top style="thin">
        <color theme="0"/>
      </top>
      <bottom style="thin">
        <color theme="0"/>
      </bottom>
      <diagonal/>
    </border>
    <border>
      <left style="thin">
        <color theme="0"/>
      </left>
      <right style="thin">
        <color theme="0"/>
      </right>
      <top style="thin">
        <color theme="0" tint="-0.34998626667073579"/>
      </top>
      <bottom style="thin">
        <color theme="0" tint="-0.34998626667073579"/>
      </bottom>
      <diagonal/>
    </border>
    <border>
      <left/>
      <right/>
      <top/>
      <bottom style="thin">
        <color indexed="64"/>
      </bottom>
      <diagonal/>
    </border>
    <border>
      <left/>
      <right/>
      <top style="thin">
        <color theme="0" tint="-0.34998626667073579"/>
      </top>
      <bottom style="thin">
        <color indexed="64"/>
      </bottom>
      <diagonal/>
    </border>
    <border>
      <left/>
      <right/>
      <top/>
      <bottom style="thin">
        <color theme="0" tint="-0.34998626667073579"/>
      </bottom>
      <diagonal/>
    </border>
    <border>
      <left/>
      <right/>
      <top style="thin">
        <color indexed="64"/>
      </top>
      <bottom style="thin">
        <color theme="0" tint="-0.34998626667073579"/>
      </bottom>
      <diagonal/>
    </border>
    <border>
      <left/>
      <right/>
      <top style="thin">
        <color theme="0" tint="-0.34998626667073579"/>
      </top>
      <bottom/>
      <diagonal/>
    </border>
    <border>
      <left style="thin">
        <color theme="0"/>
      </left>
      <right style="thin">
        <color theme="0"/>
      </right>
      <top style="thin">
        <color indexed="64"/>
      </top>
      <bottom style="thin">
        <color theme="0" tint="-0.34998626667073579"/>
      </bottom>
      <diagonal/>
    </border>
    <border>
      <left style="thin">
        <color theme="0"/>
      </left>
      <right style="thin">
        <color theme="0"/>
      </right>
      <top style="thin">
        <color theme="0" tint="-0.34998626667073579"/>
      </top>
      <bottom/>
      <diagonal/>
    </border>
    <border>
      <left style="thin">
        <color theme="0"/>
      </left>
      <right style="thin">
        <color theme="0"/>
      </right>
      <top style="thin">
        <color theme="0" tint="-0.34998626667073579"/>
      </top>
      <bottom style="thin">
        <color indexed="64"/>
      </bottom>
      <diagonal/>
    </border>
    <border>
      <left style="thin">
        <color theme="0"/>
      </left>
      <right style="thin">
        <color theme="0"/>
      </right>
      <top/>
      <bottom style="thin">
        <color theme="0" tint="-0.34998626667073579"/>
      </bottom>
      <diagonal/>
    </border>
    <border>
      <left/>
      <right/>
      <top style="thin">
        <color indexed="64"/>
      </top>
      <bottom/>
      <diagonal/>
    </border>
    <border>
      <left/>
      <right/>
      <top style="thin">
        <color rgb="FFF2F2F2"/>
      </top>
      <bottom style="thin">
        <color indexed="64"/>
      </bottom>
      <diagonal/>
    </border>
    <border>
      <left/>
      <right/>
      <top style="thin">
        <color rgb="FFF2F2F2"/>
      </top>
      <bottom/>
      <diagonal/>
    </border>
    <border>
      <left/>
      <right/>
      <top style="thin">
        <color theme="0"/>
      </top>
      <bottom/>
      <diagonal/>
    </border>
    <border>
      <left/>
      <right/>
      <top/>
      <bottom style="thin">
        <color theme="0"/>
      </bottom>
      <diagonal/>
    </border>
    <border>
      <left/>
      <right style="thin">
        <color theme="0"/>
      </right>
      <top style="thin">
        <color theme="0" tint="-0.34998626667073579"/>
      </top>
      <bottom/>
      <diagonal/>
    </border>
    <border>
      <left/>
      <right style="thin">
        <color theme="0"/>
      </right>
      <top style="thin">
        <color theme="0" tint="-0.34998626667073579"/>
      </top>
      <bottom style="thin">
        <color indexed="64"/>
      </bottom>
      <diagonal/>
    </border>
    <border>
      <left style="thin">
        <color theme="0"/>
      </left>
      <right style="thin">
        <color theme="0"/>
      </right>
      <top/>
      <bottom/>
      <diagonal/>
    </border>
    <border>
      <left/>
      <right/>
      <top style="medium">
        <color rgb="FFA6A6A6"/>
      </top>
      <bottom style="medium">
        <color rgb="FFA6A6A6"/>
      </bottom>
      <diagonal/>
    </border>
    <border>
      <left/>
      <right style="thin">
        <color theme="0"/>
      </right>
      <top style="thin">
        <color theme="0"/>
      </top>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7" fillId="0" borderId="0"/>
    <xf numFmtId="0" fontId="7" fillId="0" borderId="0"/>
    <xf numFmtId="0" fontId="51" fillId="0" borderId="0" applyNumberFormat="0" applyFill="0" applyBorder="0" applyAlignment="0" applyProtection="0">
      <alignment vertical="top"/>
      <protection locked="0"/>
    </xf>
  </cellStyleXfs>
  <cellXfs count="286">
    <xf numFmtId="0" fontId="0" fillId="0" borderId="0" xfId="0"/>
    <xf numFmtId="165" fontId="0" fillId="0" borderId="0" xfId="0" applyNumberFormat="1"/>
    <xf numFmtId="0" fontId="0" fillId="0" borderId="0" xfId="0" applyAlignment="1">
      <alignment horizontal="center"/>
    </xf>
    <xf numFmtId="0" fontId="3" fillId="0" borderId="0" xfId="0" applyFont="1" applyAlignment="1">
      <alignment horizontal="left"/>
    </xf>
    <xf numFmtId="0" fontId="2" fillId="0" borderId="0" xfId="0" applyFont="1"/>
    <xf numFmtId="167" fontId="0" fillId="0" borderId="0" xfId="0" applyNumberFormat="1"/>
    <xf numFmtId="0" fontId="8" fillId="0" borderId="0" xfId="5" applyFont="1" applyAlignment="1">
      <alignment horizontal="right"/>
    </xf>
    <xf numFmtId="0" fontId="4" fillId="0" borderId="0" xfId="5" quotePrefix="1" applyFont="1"/>
    <xf numFmtId="0" fontId="7" fillId="0" borderId="0" xfId="5"/>
    <xf numFmtId="0" fontId="0" fillId="7" borderId="0" xfId="0" applyFill="1" applyAlignment="1">
      <alignment horizontal="center"/>
    </xf>
    <xf numFmtId="0" fontId="0" fillId="8" borderId="0" xfId="0" applyFill="1" applyAlignment="1">
      <alignment horizontal="center"/>
    </xf>
    <xf numFmtId="0" fontId="11" fillId="0" borderId="0" xfId="0" applyFont="1"/>
    <xf numFmtId="0" fontId="12" fillId="2" borderId="0" xfId="0" applyFont="1" applyFill="1" applyAlignment="1">
      <alignment vertical="top"/>
    </xf>
    <xf numFmtId="0" fontId="2" fillId="7" borderId="0" xfId="0" applyFont="1" applyFill="1" applyAlignment="1">
      <alignment horizontal="center"/>
    </xf>
    <xf numFmtId="0" fontId="9" fillId="7" borderId="0" xfId="0" applyFont="1" applyFill="1" applyAlignment="1">
      <alignment horizontal="center"/>
    </xf>
    <xf numFmtId="0" fontId="13" fillId="2" borderId="0" xfId="0" applyFont="1" applyFill="1" applyAlignment="1">
      <alignment horizontal="left"/>
    </xf>
    <xf numFmtId="0" fontId="13" fillId="2" borderId="0" xfId="0" applyFont="1" applyFill="1"/>
    <xf numFmtId="0" fontId="13" fillId="9" borderId="0" xfId="0" applyFont="1" applyFill="1"/>
    <xf numFmtId="0" fontId="13" fillId="2" borderId="0" xfId="0" applyFont="1" applyFill="1" applyAlignment="1">
      <alignment horizontal="right"/>
    </xf>
    <xf numFmtId="170" fontId="0" fillId="0" borderId="0" xfId="0" applyNumberFormat="1"/>
    <xf numFmtId="171" fontId="0" fillId="0" borderId="0" xfId="0" applyNumberFormat="1"/>
    <xf numFmtId="0" fontId="0" fillId="2" borderId="0" xfId="0" applyFill="1" applyAlignment="1">
      <alignment horizontal="left" indent="2"/>
    </xf>
    <xf numFmtId="170" fontId="0" fillId="0" borderId="0" xfId="2" applyNumberFormat="1" applyFont="1"/>
    <xf numFmtId="0" fontId="13" fillId="9" borderId="0" xfId="0" applyFont="1" applyFill="1" applyAlignment="1">
      <alignment horizontal="left"/>
    </xf>
    <xf numFmtId="0" fontId="15" fillId="0" borderId="0" xfId="0" applyFont="1"/>
    <xf numFmtId="0" fontId="18" fillId="9" borderId="6" xfId="0" applyFont="1" applyFill="1" applyBorder="1" applyAlignment="1">
      <alignment horizontal="left" vertical="center" indent="4"/>
    </xf>
    <xf numFmtId="171" fontId="18" fillId="9" borderId="6" xfId="1" applyNumberFormat="1" applyFont="1" applyFill="1" applyBorder="1" applyAlignment="1">
      <alignment horizontal="right" vertical="center"/>
    </xf>
    <xf numFmtId="0" fontId="18" fillId="10" borderId="6" xfId="0" applyFont="1" applyFill="1" applyBorder="1" applyAlignment="1">
      <alignment horizontal="left" vertical="center" indent="4"/>
    </xf>
    <xf numFmtId="171" fontId="18" fillId="10" borderId="6" xfId="1" applyNumberFormat="1" applyFont="1" applyFill="1" applyBorder="1" applyAlignment="1">
      <alignment horizontal="right" vertical="center"/>
    </xf>
    <xf numFmtId="0" fontId="19" fillId="0" borderId="0" xfId="0" applyFont="1" applyAlignment="1">
      <alignment vertical="top"/>
    </xf>
    <xf numFmtId="170" fontId="18" fillId="10" borderId="6" xfId="2" applyNumberFormat="1" applyFont="1" applyFill="1" applyBorder="1" applyAlignment="1">
      <alignment horizontal="right" vertical="center"/>
    </xf>
    <xf numFmtId="170" fontId="18" fillId="9" borderId="6" xfId="2" applyNumberFormat="1" applyFont="1" applyFill="1" applyBorder="1" applyAlignment="1">
      <alignment horizontal="right" vertical="center"/>
    </xf>
    <xf numFmtId="9" fontId="18" fillId="9" borderId="6" xfId="2" applyFont="1" applyFill="1" applyBorder="1" applyAlignment="1">
      <alignment horizontal="right" vertical="center"/>
    </xf>
    <xf numFmtId="9" fontId="18" fillId="10" borderId="6" xfId="2" applyFont="1" applyFill="1" applyBorder="1" applyAlignment="1">
      <alignment horizontal="right" vertical="center"/>
    </xf>
    <xf numFmtId="0" fontId="18" fillId="9" borderId="6" xfId="0" applyFont="1" applyFill="1" applyBorder="1" applyAlignment="1">
      <alignment horizontal="left" vertical="center" indent="2"/>
    </xf>
    <xf numFmtId="0" fontId="18" fillId="9" borderId="6" xfId="0" applyFont="1" applyFill="1" applyBorder="1" applyAlignment="1">
      <alignment horizontal="left" vertical="center"/>
    </xf>
    <xf numFmtId="0" fontId="18" fillId="10" borderId="6" xfId="0" applyFont="1" applyFill="1" applyBorder="1" applyAlignment="1">
      <alignment horizontal="left" vertical="center"/>
    </xf>
    <xf numFmtId="0" fontId="18" fillId="10" borderId="6" xfId="0" applyFont="1" applyFill="1" applyBorder="1" applyAlignment="1">
      <alignment horizontal="left" vertical="center" indent="2"/>
    </xf>
    <xf numFmtId="0" fontId="21" fillId="11" borderId="0" xfId="0" applyFont="1" applyFill="1"/>
    <xf numFmtId="17" fontId="22" fillId="12" borderId="0" xfId="0" applyNumberFormat="1" applyFont="1" applyFill="1" applyAlignment="1">
      <alignment horizontal="center" vertical="center"/>
    </xf>
    <xf numFmtId="0" fontId="23" fillId="2" borderId="0" xfId="0" applyFont="1" applyFill="1" applyAlignment="1">
      <alignment horizontal="left"/>
    </xf>
    <xf numFmtId="172" fontId="18" fillId="10" borderId="6" xfId="1" applyNumberFormat="1" applyFont="1" applyFill="1" applyBorder="1" applyAlignment="1">
      <alignment horizontal="right" vertical="center"/>
    </xf>
    <xf numFmtId="0" fontId="18" fillId="9" borderId="6" xfId="0" applyFont="1" applyFill="1" applyBorder="1" applyAlignment="1">
      <alignment horizontal="left" vertical="center" indent="6"/>
    </xf>
    <xf numFmtId="0" fontId="18" fillId="10" borderId="6" xfId="0" applyFont="1" applyFill="1" applyBorder="1" applyAlignment="1">
      <alignment horizontal="left" vertical="center" indent="6"/>
    </xf>
    <xf numFmtId="0" fontId="24" fillId="0" borderId="0" xfId="0" applyFont="1" applyAlignment="1">
      <alignment wrapText="1"/>
    </xf>
    <xf numFmtId="0" fontId="26" fillId="7" borderId="0" xfId="0" applyFont="1" applyFill="1"/>
    <xf numFmtId="0" fontId="26" fillId="0" borderId="0" xfId="0" applyFont="1"/>
    <xf numFmtId="0" fontId="29" fillId="2" borderId="0" xfId="0" applyFont="1" applyFill="1" applyAlignment="1">
      <alignment wrapText="1" shrinkToFit="1"/>
    </xf>
    <xf numFmtId="0" fontId="33" fillId="2" borderId="0" xfId="0" applyFont="1" applyFill="1"/>
    <xf numFmtId="0" fontId="31" fillId="2" borderId="0" xfId="0" applyFont="1" applyFill="1" applyAlignment="1">
      <alignment horizontal="left" vertical="center" wrapText="1" indent="2"/>
    </xf>
    <xf numFmtId="0" fontId="31" fillId="2" borderId="0" xfId="0" applyFont="1" applyFill="1" applyAlignment="1">
      <alignment horizontal="left" vertical="center" wrapText="1" indent="4"/>
    </xf>
    <xf numFmtId="0" fontId="31" fillId="2" borderId="0" xfId="0" applyFont="1" applyFill="1" applyAlignment="1">
      <alignment horizontal="left" vertical="center" wrapText="1" indent="3"/>
    </xf>
    <xf numFmtId="0" fontId="31" fillId="2" borderId="0" xfId="0" applyFont="1" applyFill="1" applyAlignment="1">
      <alignment horizontal="left" vertical="center" wrapText="1" indent="1"/>
    </xf>
    <xf numFmtId="0" fontId="35" fillId="2" borderId="0" xfId="0" applyFont="1" applyFill="1"/>
    <xf numFmtId="0" fontId="33" fillId="0" borderId="0" xfId="0" applyFont="1"/>
    <xf numFmtId="0" fontId="18" fillId="2" borderId="0" xfId="0" applyFont="1" applyFill="1" applyAlignment="1">
      <alignment horizontal="left" vertical="center" wrapText="1"/>
    </xf>
    <xf numFmtId="0" fontId="31" fillId="2" borderId="0" xfId="0" applyFont="1" applyFill="1" applyAlignment="1">
      <alignment horizontal="left" vertical="center" wrapText="1"/>
    </xf>
    <xf numFmtId="0" fontId="36" fillId="2" borderId="0" xfId="0" applyFont="1" applyFill="1" applyAlignment="1">
      <alignment horizontal="left" vertical="center" wrapText="1"/>
    </xf>
    <xf numFmtId="0" fontId="36" fillId="2" borderId="8" xfId="0" applyFont="1" applyFill="1" applyBorder="1" applyAlignment="1">
      <alignment horizontal="left" vertical="center" wrapText="1"/>
    </xf>
    <xf numFmtId="0" fontId="33" fillId="2" borderId="3" xfId="0" applyFont="1" applyFill="1" applyBorder="1" applyAlignment="1">
      <alignment horizontal="center" vertical="center"/>
    </xf>
    <xf numFmtId="0" fontId="18" fillId="2" borderId="7" xfId="0" applyFont="1" applyFill="1" applyBorder="1" applyAlignment="1">
      <alignment horizontal="left" vertical="center" wrapText="1"/>
    </xf>
    <xf numFmtId="0" fontId="18" fillId="6" borderId="7" xfId="0" applyFont="1" applyFill="1" applyBorder="1" applyAlignment="1">
      <alignment horizontal="left" vertical="center" wrapText="1" indent="2"/>
    </xf>
    <xf numFmtId="0" fontId="18" fillId="6" borderId="7" xfId="0" applyFont="1" applyFill="1" applyBorder="1" applyAlignment="1">
      <alignment horizontal="left" vertical="center" wrapText="1" indent="4"/>
    </xf>
    <xf numFmtId="0" fontId="18" fillId="2" borderId="7" xfId="0" applyFont="1" applyFill="1" applyBorder="1" applyAlignment="1">
      <alignment horizontal="left" vertical="center" wrapText="1" indent="1"/>
    </xf>
    <xf numFmtId="0" fontId="18" fillId="6" borderId="7" xfId="0" applyFont="1" applyFill="1" applyBorder="1" applyAlignment="1">
      <alignment horizontal="left" vertical="center" wrapText="1" indent="3"/>
    </xf>
    <xf numFmtId="0" fontId="18" fillId="2" borderId="7" xfId="0" applyFont="1" applyFill="1" applyBorder="1" applyAlignment="1">
      <alignment horizontal="left" vertical="center" wrapText="1" indent="2"/>
    </xf>
    <xf numFmtId="0" fontId="33" fillId="2" borderId="1" xfId="0" applyFont="1" applyFill="1" applyBorder="1" applyAlignment="1">
      <alignment horizontal="center" vertical="center"/>
    </xf>
    <xf numFmtId="0" fontId="18" fillId="2" borderId="7" xfId="0" applyFont="1" applyFill="1" applyBorder="1" applyAlignment="1">
      <alignment vertical="center" wrapText="1"/>
    </xf>
    <xf numFmtId="0" fontId="34" fillId="2" borderId="10" xfId="0" applyFont="1" applyFill="1" applyBorder="1" applyAlignment="1">
      <alignment vertical="center" wrapText="1"/>
    </xf>
    <xf numFmtId="17" fontId="39" fillId="2" borderId="0" xfId="0" applyNumberFormat="1" applyFont="1" applyFill="1" applyAlignment="1">
      <alignment horizontal="center" vertical="center"/>
    </xf>
    <xf numFmtId="0" fontId="38" fillId="0" borderId="0" xfId="0" applyFont="1"/>
    <xf numFmtId="0" fontId="40" fillId="2" borderId="3"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0" xfId="0" applyFont="1" applyFill="1" applyAlignment="1">
      <alignment vertical="center"/>
    </xf>
    <xf numFmtId="169" fontId="27" fillId="2" borderId="7" xfId="0" applyNumberFormat="1" applyFont="1" applyFill="1" applyBorder="1" applyAlignment="1">
      <alignment horizontal="right" vertical="center"/>
    </xf>
    <xf numFmtId="169" fontId="27" fillId="2" borderId="0" xfId="0" applyNumberFormat="1" applyFont="1" applyFill="1" applyAlignment="1">
      <alignment horizontal="right" vertical="center"/>
    </xf>
    <xf numFmtId="170" fontId="27" fillId="2" borderId="7" xfId="2" applyNumberFormat="1" applyFont="1" applyFill="1" applyBorder="1" applyAlignment="1">
      <alignment horizontal="right" vertical="center"/>
    </xf>
    <xf numFmtId="0" fontId="28" fillId="2" borderId="0" xfId="0" applyFont="1" applyFill="1" applyAlignment="1">
      <alignment vertical="center" wrapText="1"/>
    </xf>
    <xf numFmtId="169" fontId="28" fillId="2" borderId="0" xfId="0" applyNumberFormat="1" applyFont="1" applyFill="1" applyAlignment="1">
      <alignment horizontal="right" vertical="center" wrapText="1"/>
    </xf>
    <xf numFmtId="169" fontId="27" fillId="6" borderId="7" xfId="0" applyNumberFormat="1" applyFont="1" applyFill="1" applyBorder="1" applyAlignment="1">
      <alignment horizontal="right" vertical="center"/>
    </xf>
    <xf numFmtId="170" fontId="27" fillId="6" borderId="7" xfId="2" applyNumberFormat="1" applyFont="1" applyFill="1" applyBorder="1" applyAlignment="1">
      <alignment horizontal="right" vertical="center"/>
    </xf>
    <xf numFmtId="0" fontId="18" fillId="2" borderId="7" xfId="0" applyFont="1" applyFill="1" applyBorder="1" applyAlignment="1">
      <alignment horizontal="left" vertical="center" wrapText="1" indent="3"/>
    </xf>
    <xf numFmtId="0" fontId="28" fillId="2" borderId="0" xfId="0" applyFont="1" applyFill="1" applyAlignment="1">
      <alignment vertical="center"/>
    </xf>
    <xf numFmtId="169" fontId="28" fillId="2" borderId="0" xfId="0" applyNumberFormat="1" applyFont="1" applyFill="1" applyAlignment="1">
      <alignment horizontal="right" vertical="center"/>
    </xf>
    <xf numFmtId="0" fontId="27" fillId="2" borderId="10" xfId="0" applyFont="1" applyFill="1" applyBorder="1" applyAlignment="1">
      <alignment vertical="center"/>
    </xf>
    <xf numFmtId="169" fontId="27" fillId="2" borderId="10" xfId="0" applyNumberFormat="1" applyFont="1" applyFill="1" applyBorder="1" applyAlignment="1">
      <alignment horizontal="right" vertical="center"/>
    </xf>
    <xf numFmtId="0" fontId="28" fillId="2" borderId="10" xfId="0" applyFont="1" applyFill="1" applyBorder="1" applyAlignment="1">
      <alignment vertical="center"/>
    </xf>
    <xf numFmtId="169" fontId="28" fillId="2" borderId="10" xfId="0" applyNumberFormat="1" applyFont="1" applyFill="1" applyBorder="1" applyAlignment="1">
      <alignment horizontal="right" vertical="center"/>
    </xf>
    <xf numFmtId="170" fontId="28" fillId="2" borderId="10" xfId="2" applyNumberFormat="1" applyFont="1" applyFill="1" applyBorder="1" applyAlignment="1">
      <alignment horizontal="right" vertical="center"/>
    </xf>
    <xf numFmtId="0" fontId="27" fillId="2" borderId="0" xfId="0" applyFont="1" applyFill="1"/>
    <xf numFmtId="0" fontId="27" fillId="0" borderId="0" xfId="0" applyFont="1"/>
    <xf numFmtId="0" fontId="42" fillId="0" borderId="0" xfId="5" quotePrefix="1" applyFont="1"/>
    <xf numFmtId="0" fontId="43" fillId="0" borderId="0" xfId="5" applyFont="1"/>
    <xf numFmtId="0" fontId="44" fillId="0" borderId="0" xfId="5" quotePrefix="1" applyFont="1"/>
    <xf numFmtId="0" fontId="45" fillId="0" borderId="0" xfId="5" applyFont="1"/>
    <xf numFmtId="172" fontId="33" fillId="0" borderId="0" xfId="1" applyNumberFormat="1" applyFont="1"/>
    <xf numFmtId="171" fontId="18" fillId="9" borderId="6" xfId="1" applyNumberFormat="1" applyFont="1" applyFill="1" applyBorder="1" applyAlignment="1">
      <alignment vertical="center"/>
    </xf>
    <xf numFmtId="170" fontId="18" fillId="9" borderId="6" xfId="2" applyNumberFormat="1" applyFont="1" applyFill="1" applyBorder="1" applyAlignment="1">
      <alignment vertical="center"/>
    </xf>
    <xf numFmtId="171" fontId="18" fillId="10" borderId="6" xfId="1" applyNumberFormat="1" applyFont="1" applyFill="1" applyBorder="1" applyAlignment="1">
      <alignment vertical="center"/>
    </xf>
    <xf numFmtId="170" fontId="18" fillId="10" borderId="6" xfId="2" applyNumberFormat="1" applyFont="1" applyFill="1" applyBorder="1" applyAlignment="1">
      <alignment vertical="center"/>
    </xf>
    <xf numFmtId="170" fontId="0" fillId="0" borderId="0" xfId="2" applyNumberFormat="1" applyFont="1" applyAlignment="1"/>
    <xf numFmtId="0" fontId="7" fillId="0" borderId="0" xfId="5" applyAlignment="1">
      <alignment horizontal="right"/>
    </xf>
    <xf numFmtId="0" fontId="0" fillId="0" borderId="0" xfId="0" applyAlignment="1">
      <alignment horizontal="right"/>
    </xf>
    <xf numFmtId="166" fontId="46" fillId="0" borderId="0" xfId="0" applyNumberFormat="1" applyFont="1" applyAlignment="1">
      <alignment horizontal="left"/>
    </xf>
    <xf numFmtId="170" fontId="33" fillId="0" borderId="0" xfId="2" applyNumberFormat="1" applyFont="1"/>
    <xf numFmtId="0" fontId="33" fillId="0" borderId="0" xfId="0" applyFont="1" applyAlignment="1">
      <alignment horizontal="right"/>
    </xf>
    <xf numFmtId="0" fontId="37" fillId="0" borderId="0" xfId="0" applyFont="1" applyAlignment="1">
      <alignment horizontal="right"/>
    </xf>
    <xf numFmtId="170" fontId="33" fillId="0" borderId="0" xfId="2" applyNumberFormat="1" applyFont="1" applyAlignment="1">
      <alignment horizontal="right"/>
    </xf>
    <xf numFmtId="0" fontId="27" fillId="2" borderId="0" xfId="0" applyFont="1" applyFill="1" applyAlignment="1">
      <alignment horizontal="center"/>
    </xf>
    <xf numFmtId="0" fontId="47" fillId="0" borderId="0" xfId="5" quotePrefix="1" applyFont="1"/>
    <xf numFmtId="0" fontId="32" fillId="0" borderId="0" xfId="0" applyFont="1"/>
    <xf numFmtId="0" fontId="18" fillId="2" borderId="12" xfId="0" applyFont="1" applyFill="1" applyBorder="1" applyAlignment="1">
      <alignment horizontal="left" vertical="center" wrapText="1"/>
    </xf>
    <xf numFmtId="0" fontId="36" fillId="4" borderId="11" xfId="0" applyFont="1" applyFill="1" applyBorder="1" applyAlignment="1">
      <alignment horizontal="left" vertical="center" wrapText="1"/>
    </xf>
    <xf numFmtId="0" fontId="36" fillId="2" borderId="12" xfId="0" applyFont="1" applyFill="1" applyBorder="1" applyAlignment="1">
      <alignment horizontal="left" vertical="center" wrapText="1"/>
    </xf>
    <xf numFmtId="0" fontId="33" fillId="2" borderId="19" xfId="0" applyFont="1" applyFill="1" applyBorder="1"/>
    <xf numFmtId="0" fontId="36" fillId="4" borderId="14" xfId="0" applyFont="1" applyFill="1" applyBorder="1" applyAlignment="1">
      <alignment horizontal="left" vertical="center" wrapText="1"/>
    </xf>
    <xf numFmtId="0" fontId="18" fillId="2" borderId="12" xfId="0" applyFont="1" applyFill="1" applyBorder="1" applyAlignment="1">
      <alignment horizontal="left" vertical="center" wrapText="1" indent="1"/>
    </xf>
    <xf numFmtId="0" fontId="18" fillId="5" borderId="11"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2" borderId="13" xfId="0" applyFont="1" applyFill="1" applyBorder="1" applyAlignment="1">
      <alignment horizontal="left" vertical="center" wrapText="1" indent="1"/>
    </xf>
    <xf numFmtId="0" fontId="34" fillId="5" borderId="14" xfId="0" applyFont="1" applyFill="1" applyBorder="1" applyAlignment="1">
      <alignment horizontal="left" vertical="center" wrapText="1" indent="1"/>
    </xf>
    <xf numFmtId="0" fontId="18" fillId="2" borderId="13" xfId="0" applyFont="1" applyFill="1" applyBorder="1" applyAlignment="1">
      <alignment vertical="center" wrapText="1"/>
    </xf>
    <xf numFmtId="169" fontId="28" fillId="5" borderId="14" xfId="0" applyNumberFormat="1" applyFont="1" applyFill="1" applyBorder="1" applyAlignment="1">
      <alignment horizontal="right" vertical="center" wrapText="1"/>
    </xf>
    <xf numFmtId="169" fontId="27" fillId="2" borderId="13" xfId="0" applyNumberFormat="1" applyFont="1" applyFill="1" applyBorder="1" applyAlignment="1">
      <alignment horizontal="right" vertical="center"/>
    </xf>
    <xf numFmtId="0" fontId="18" fillId="2" borderId="12" xfId="0" applyFont="1" applyFill="1" applyBorder="1" applyAlignment="1">
      <alignment vertical="center" wrapText="1"/>
    </xf>
    <xf numFmtId="169" fontId="27" fillId="2" borderId="12" xfId="0" applyNumberFormat="1" applyFont="1" applyFill="1" applyBorder="1" applyAlignment="1">
      <alignment horizontal="right" vertical="center"/>
    </xf>
    <xf numFmtId="170" fontId="27" fillId="2" borderId="12" xfId="2" applyNumberFormat="1" applyFont="1" applyFill="1" applyBorder="1" applyAlignment="1">
      <alignment horizontal="right" vertical="center"/>
    </xf>
    <xf numFmtId="170" fontId="28" fillId="5" borderId="14" xfId="2" applyNumberFormat="1" applyFont="1" applyFill="1" applyBorder="1" applyAlignment="1">
      <alignment horizontal="right" vertical="center" wrapText="1"/>
    </xf>
    <xf numFmtId="170" fontId="27" fillId="2" borderId="13" xfId="2" applyNumberFormat="1" applyFont="1" applyFill="1" applyBorder="1" applyAlignment="1">
      <alignment horizontal="right" vertical="center"/>
    </xf>
    <xf numFmtId="169" fontId="28" fillId="5" borderId="11" xfId="0" applyNumberFormat="1" applyFont="1" applyFill="1" applyBorder="1" applyAlignment="1">
      <alignment horizontal="right" vertical="center" wrapText="1"/>
    </xf>
    <xf numFmtId="0" fontId="34" fillId="5" borderId="11" xfId="0" applyFont="1" applyFill="1" applyBorder="1" applyAlignment="1">
      <alignment horizontal="left" vertical="center" wrapText="1" indent="1"/>
    </xf>
    <xf numFmtId="169" fontId="28" fillId="5" borderId="14" xfId="0" applyNumberFormat="1" applyFont="1" applyFill="1" applyBorder="1" applyAlignment="1">
      <alignment horizontal="right" vertical="center"/>
    </xf>
    <xf numFmtId="170" fontId="28" fillId="5" borderId="14" xfId="2" applyNumberFormat="1" applyFont="1" applyFill="1" applyBorder="1" applyAlignment="1">
      <alignment horizontal="right" vertical="center"/>
    </xf>
    <xf numFmtId="0" fontId="18" fillId="2" borderId="5" xfId="0" applyFont="1" applyFill="1" applyBorder="1" applyAlignment="1">
      <alignment vertical="center" wrapText="1"/>
    </xf>
    <xf numFmtId="169" fontId="27" fillId="2" borderId="5" xfId="0" applyNumberFormat="1" applyFont="1" applyFill="1" applyBorder="1" applyAlignment="1">
      <alignment horizontal="right" vertical="center"/>
    </xf>
    <xf numFmtId="170" fontId="27" fillId="2" borderId="5" xfId="2" applyNumberFormat="1" applyFont="1" applyFill="1" applyBorder="1" applyAlignment="1">
      <alignment horizontal="right" vertical="center"/>
    </xf>
    <xf numFmtId="171" fontId="18" fillId="10" borderId="0" xfId="1" applyNumberFormat="1" applyFont="1" applyFill="1" applyBorder="1" applyAlignment="1">
      <alignment horizontal="right" vertical="center"/>
    </xf>
    <xf numFmtId="0" fontId="49" fillId="2" borderId="0" xfId="0" applyFont="1" applyFill="1" applyAlignment="1">
      <alignment horizontal="left"/>
    </xf>
    <xf numFmtId="0" fontId="16" fillId="4" borderId="0" xfId="0" applyFont="1" applyFill="1" applyAlignment="1">
      <alignment horizontal="left" vertical="center" indent="4"/>
    </xf>
    <xf numFmtId="0" fontId="39" fillId="2" borderId="0" xfId="0" applyFont="1" applyFill="1" applyAlignment="1">
      <alignment horizontal="center" vertical="center"/>
    </xf>
    <xf numFmtId="0" fontId="38" fillId="0" borderId="0" xfId="0" applyFont="1" applyAlignment="1">
      <alignment horizontal="right"/>
    </xf>
    <xf numFmtId="0" fontId="0" fillId="2" borderId="0" xfId="0" applyFill="1"/>
    <xf numFmtId="170" fontId="18" fillId="10" borderId="0" xfId="2" applyNumberFormat="1" applyFont="1" applyFill="1" applyBorder="1" applyAlignment="1">
      <alignment horizontal="right" vertical="center"/>
    </xf>
    <xf numFmtId="0" fontId="36" fillId="9" borderId="0" xfId="0" applyFont="1" applyFill="1" applyAlignment="1">
      <alignment horizontal="left" vertical="center" wrapText="1"/>
    </xf>
    <xf numFmtId="0" fontId="33" fillId="10" borderId="0" xfId="0" applyFont="1" applyFill="1"/>
    <xf numFmtId="171" fontId="27" fillId="0" borderId="6" xfId="1" applyNumberFormat="1" applyFont="1" applyFill="1" applyBorder="1" applyAlignment="1">
      <alignment horizontal="left" vertical="center"/>
    </xf>
    <xf numFmtId="170" fontId="27" fillId="0" borderId="6" xfId="2" applyNumberFormat="1" applyFont="1" applyFill="1" applyBorder="1" applyAlignment="1">
      <alignment horizontal="right" vertical="center"/>
    </xf>
    <xf numFmtId="3" fontId="28" fillId="5" borderId="20" xfId="0" applyNumberFormat="1" applyFont="1" applyFill="1" applyBorder="1" applyAlignment="1">
      <alignment horizontal="center"/>
    </xf>
    <xf numFmtId="170" fontId="28" fillId="5" borderId="20" xfId="2" applyNumberFormat="1" applyFont="1" applyFill="1" applyBorder="1" applyAlignment="1">
      <alignment horizontal="center"/>
    </xf>
    <xf numFmtId="3" fontId="28" fillId="0" borderId="10" xfId="0" applyNumberFormat="1" applyFont="1" applyBorder="1" applyAlignment="1">
      <alignment horizontal="center"/>
    </xf>
    <xf numFmtId="170" fontId="28" fillId="0" borderId="10" xfId="2" applyNumberFormat="1" applyFont="1" applyFill="1" applyBorder="1" applyAlignment="1">
      <alignment horizontal="center"/>
    </xf>
    <xf numFmtId="0" fontId="18" fillId="9" borderId="0" xfId="0" applyFont="1" applyFill="1" applyAlignment="1">
      <alignment horizontal="left" vertical="center"/>
    </xf>
    <xf numFmtId="170" fontId="18" fillId="9" borderId="0" xfId="2" applyNumberFormat="1" applyFont="1" applyFill="1" applyBorder="1" applyAlignment="1">
      <alignment horizontal="right" vertical="center"/>
    </xf>
    <xf numFmtId="171" fontId="18" fillId="9" borderId="0" xfId="1" applyNumberFormat="1" applyFont="1" applyFill="1" applyBorder="1" applyAlignment="1">
      <alignment horizontal="right" vertical="center"/>
    </xf>
    <xf numFmtId="0" fontId="48" fillId="0" borderId="10" xfId="0" applyFont="1" applyBorder="1"/>
    <xf numFmtId="0" fontId="0" fillId="10" borderId="0" xfId="0" applyFill="1"/>
    <xf numFmtId="172" fontId="33" fillId="0" borderId="0" xfId="1" applyNumberFormat="1" applyFont="1" applyFill="1"/>
    <xf numFmtId="0" fontId="18" fillId="9" borderId="0" xfId="0" applyFont="1" applyFill="1" applyAlignment="1">
      <alignment horizontal="left" vertical="center" indent="4"/>
    </xf>
    <xf numFmtId="171" fontId="18" fillId="9" borderId="0" xfId="1" applyNumberFormat="1" applyFont="1" applyFill="1" applyBorder="1" applyAlignment="1">
      <alignment vertical="center"/>
    </xf>
    <xf numFmtId="170" fontId="18" fillId="9" borderId="0" xfId="2" applyNumberFormat="1" applyFont="1" applyFill="1" applyBorder="1" applyAlignment="1">
      <alignment vertical="center"/>
    </xf>
    <xf numFmtId="170" fontId="33" fillId="0" borderId="0" xfId="0" applyNumberFormat="1" applyFont="1"/>
    <xf numFmtId="0" fontId="20" fillId="0" borderId="0" xfId="0" applyFont="1" applyAlignment="1">
      <alignment horizontal="left" vertical="center" readingOrder="1"/>
    </xf>
    <xf numFmtId="17" fontId="0" fillId="0" borderId="0" xfId="0" applyNumberFormat="1"/>
    <xf numFmtId="169" fontId="28" fillId="9" borderId="0" xfId="0" applyNumberFormat="1" applyFont="1" applyFill="1" applyAlignment="1">
      <alignment horizontal="right" vertical="center" wrapText="1"/>
    </xf>
    <xf numFmtId="168" fontId="27" fillId="2" borderId="12" xfId="0" applyNumberFormat="1" applyFont="1" applyFill="1" applyBorder="1" applyAlignment="1">
      <alignment horizontal="right" vertical="center"/>
    </xf>
    <xf numFmtId="168" fontId="27" fillId="2" borderId="0" xfId="0" applyNumberFormat="1" applyFont="1" applyFill="1" applyAlignment="1">
      <alignment horizontal="right" vertical="center"/>
    </xf>
    <xf numFmtId="170" fontId="27" fillId="2" borderId="18" xfId="2" applyNumberFormat="1" applyFont="1" applyFill="1" applyBorder="1" applyAlignment="1">
      <alignment horizontal="right" vertical="center"/>
    </xf>
    <xf numFmtId="168" fontId="27" fillId="2" borderId="7" xfId="0" applyNumberFormat="1" applyFont="1" applyFill="1" applyBorder="1" applyAlignment="1">
      <alignment horizontal="right" vertical="center"/>
    </xf>
    <xf numFmtId="168" fontId="27" fillId="2" borderId="9" xfId="0" applyNumberFormat="1" applyFont="1" applyFill="1" applyBorder="1" applyAlignment="1">
      <alignment horizontal="right" vertical="center"/>
    </xf>
    <xf numFmtId="170" fontId="27" fillId="2" borderId="9" xfId="2" applyNumberFormat="1" applyFont="1" applyFill="1" applyBorder="1" applyAlignment="1">
      <alignment horizontal="right" vertical="center"/>
    </xf>
    <xf numFmtId="168" fontId="27" fillId="6" borderId="7" xfId="0" applyNumberFormat="1" applyFont="1" applyFill="1" applyBorder="1" applyAlignment="1">
      <alignment horizontal="right" vertical="center"/>
    </xf>
    <xf numFmtId="168" fontId="27" fillId="6" borderId="9" xfId="0" applyNumberFormat="1" applyFont="1" applyFill="1" applyBorder="1" applyAlignment="1">
      <alignment horizontal="right" vertical="center"/>
    </xf>
    <xf numFmtId="170" fontId="27" fillId="6" borderId="9" xfId="2" applyNumberFormat="1" applyFont="1" applyFill="1" applyBorder="1" applyAlignment="1">
      <alignment horizontal="right" vertical="center"/>
    </xf>
    <xf numFmtId="168" fontId="41" fillId="4" borderId="11" xfId="0" applyNumberFormat="1" applyFont="1" applyFill="1" applyBorder="1" applyAlignment="1">
      <alignment horizontal="right" vertical="center"/>
    </xf>
    <xf numFmtId="168" fontId="41" fillId="2" borderId="0" xfId="0" applyNumberFormat="1" applyFont="1" applyFill="1" applyAlignment="1">
      <alignment horizontal="right" vertical="center"/>
    </xf>
    <xf numFmtId="168" fontId="27" fillId="2" borderId="13" xfId="0" applyNumberFormat="1" applyFont="1" applyFill="1" applyBorder="1" applyAlignment="1">
      <alignment horizontal="right" vertical="center"/>
    </xf>
    <xf numFmtId="170" fontId="27" fillId="2" borderId="15" xfId="2" applyNumberFormat="1" applyFont="1" applyFill="1" applyBorder="1" applyAlignment="1">
      <alignment horizontal="right" vertical="center"/>
    </xf>
    <xf numFmtId="168" fontId="41" fillId="2" borderId="12" xfId="0" applyNumberFormat="1" applyFont="1" applyFill="1" applyBorder="1" applyAlignment="1">
      <alignment horizontal="right" vertical="center"/>
    </xf>
    <xf numFmtId="170" fontId="41" fillId="2" borderId="18" xfId="2" applyNumberFormat="1" applyFont="1" applyFill="1" applyBorder="1" applyAlignment="1">
      <alignment horizontal="right" vertical="center"/>
    </xf>
    <xf numFmtId="168" fontId="27" fillId="5" borderId="11" xfId="0" applyNumberFormat="1" applyFont="1" applyFill="1" applyBorder="1" applyAlignment="1">
      <alignment horizontal="right" vertical="center"/>
    </xf>
    <xf numFmtId="168" fontId="27" fillId="5" borderId="14" xfId="0" applyNumberFormat="1" applyFont="1" applyFill="1" applyBorder="1" applyAlignment="1">
      <alignment horizontal="right" vertical="center"/>
    </xf>
    <xf numFmtId="170" fontId="27" fillId="5" borderId="17" xfId="2" applyNumberFormat="1" applyFont="1" applyFill="1" applyBorder="1" applyAlignment="1">
      <alignment horizontal="right" vertical="center"/>
    </xf>
    <xf numFmtId="170" fontId="41" fillId="2" borderId="15" xfId="2" applyNumberFormat="1" applyFont="1" applyFill="1" applyBorder="1" applyAlignment="1">
      <alignment horizontal="right" vertical="center"/>
    </xf>
    <xf numFmtId="171" fontId="18" fillId="2" borderId="6" xfId="1" applyNumberFormat="1" applyFont="1" applyFill="1" applyBorder="1" applyAlignment="1">
      <alignment vertical="center"/>
    </xf>
    <xf numFmtId="0" fontId="50" fillId="0" borderId="0" xfId="0" applyFont="1" applyAlignment="1">
      <alignment horizontal="left"/>
    </xf>
    <xf numFmtId="0" fontId="18" fillId="2" borderId="0" xfId="0" applyFont="1" applyFill="1"/>
    <xf numFmtId="0" fontId="18" fillId="0" borderId="0" xfId="0" applyFont="1" applyAlignment="1">
      <alignment horizontal="left" vertical="center"/>
    </xf>
    <xf numFmtId="3" fontId="28" fillId="0" borderId="0" xfId="0" applyNumberFormat="1" applyFont="1" applyAlignment="1">
      <alignment horizontal="center"/>
    </xf>
    <xf numFmtId="170" fontId="28" fillId="0" borderId="0" xfId="2" applyNumberFormat="1" applyFont="1" applyFill="1" applyBorder="1" applyAlignment="1">
      <alignment horizontal="center"/>
    </xf>
    <xf numFmtId="0" fontId="6" fillId="0" borderId="0" xfId="4"/>
    <xf numFmtId="0" fontId="6" fillId="2" borderId="0" xfId="4" applyFill="1"/>
    <xf numFmtId="0" fontId="52" fillId="0" borderId="0" xfId="4" applyFont="1" applyAlignment="1">
      <alignment vertical="top" wrapText="1"/>
    </xf>
    <xf numFmtId="0" fontId="53" fillId="0" borderId="0" xfId="0" applyFont="1"/>
    <xf numFmtId="0" fontId="54" fillId="0" borderId="0" xfId="7" applyFont="1" applyAlignment="1" applyProtection="1"/>
    <xf numFmtId="0" fontId="55" fillId="0" borderId="0" xfId="0" applyFont="1"/>
    <xf numFmtId="0" fontId="56" fillId="0" borderId="0" xfId="0" applyFont="1" applyAlignment="1">
      <alignment horizontal="center"/>
    </xf>
    <xf numFmtId="0" fontId="54" fillId="0" borderId="0" xfId="7" applyFont="1" applyAlignment="1" applyProtection="1">
      <alignment horizontal="center"/>
    </xf>
    <xf numFmtId="0" fontId="56" fillId="0" borderId="0" xfId="0" quotePrefix="1" applyFont="1" applyAlignment="1">
      <alignment horizontal="center"/>
    </xf>
    <xf numFmtId="170" fontId="18" fillId="2" borderId="6" xfId="2" applyNumberFormat="1" applyFont="1" applyFill="1" applyBorder="1" applyAlignment="1">
      <alignment horizontal="right" vertical="center"/>
    </xf>
    <xf numFmtId="171" fontId="18" fillId="2" borderId="6" xfId="1" applyNumberFormat="1" applyFont="1" applyFill="1" applyBorder="1" applyAlignment="1">
      <alignment horizontal="right" vertical="center"/>
    </xf>
    <xf numFmtId="172" fontId="18" fillId="2" borderId="6" xfId="1" applyNumberFormat="1" applyFont="1" applyFill="1" applyBorder="1" applyAlignment="1">
      <alignment horizontal="right" vertical="center"/>
    </xf>
    <xf numFmtId="172" fontId="33" fillId="2" borderId="0" xfId="1" applyNumberFormat="1" applyFont="1" applyFill="1"/>
    <xf numFmtId="10" fontId="18" fillId="2" borderId="6" xfId="2" applyNumberFormat="1" applyFont="1" applyFill="1" applyBorder="1" applyAlignment="1">
      <alignment horizontal="right" vertical="center"/>
    </xf>
    <xf numFmtId="168" fontId="0" fillId="0" borderId="0" xfId="0" applyNumberFormat="1"/>
    <xf numFmtId="0" fontId="27" fillId="0" borderId="0" xfId="0" applyFont="1" applyAlignment="1">
      <alignment horizontal="left" vertical="top" wrapText="1"/>
    </xf>
    <xf numFmtId="0" fontId="27" fillId="0" borderId="0" xfId="0" applyFont="1" applyAlignment="1">
      <alignment horizontal="left" wrapText="1"/>
    </xf>
    <xf numFmtId="0" fontId="57" fillId="0" borderId="0" xfId="7" applyFont="1" applyAlignment="1" applyProtection="1"/>
    <xf numFmtId="171" fontId="28" fillId="0" borderId="0" xfId="0" applyNumberFormat="1" applyFont="1" applyAlignment="1">
      <alignment horizontal="center"/>
    </xf>
    <xf numFmtId="0" fontId="28" fillId="0" borderId="0" xfId="0" applyFont="1" applyAlignment="1">
      <alignment horizontal="center"/>
    </xf>
    <xf numFmtId="0" fontId="30" fillId="10" borderId="7" xfId="0" applyFont="1" applyFill="1" applyBorder="1" applyAlignment="1">
      <alignment wrapText="1"/>
    </xf>
    <xf numFmtId="0" fontId="30" fillId="10" borderId="7" xfId="0" applyFont="1" applyFill="1" applyBorder="1" applyAlignment="1">
      <alignment wrapText="1" shrinkToFit="1"/>
    </xf>
    <xf numFmtId="17" fontId="17" fillId="13" borderId="0" xfId="0" applyNumberFormat="1" applyFont="1" applyFill="1" applyAlignment="1">
      <alignment horizontal="left" vertical="center" wrapText="1"/>
    </xf>
    <xf numFmtId="0" fontId="31" fillId="0" borderId="7" xfId="0" applyFont="1" applyBorder="1" applyAlignment="1">
      <alignment wrapText="1"/>
    </xf>
    <xf numFmtId="0" fontId="18" fillId="9" borderId="6" xfId="0" applyFont="1" applyFill="1" applyBorder="1" applyAlignment="1">
      <alignment horizontal="left" vertical="center" indent="1"/>
    </xf>
    <xf numFmtId="0" fontId="58" fillId="2" borderId="0" xfId="0" applyFont="1" applyFill="1"/>
    <xf numFmtId="0" fontId="34" fillId="0" borderId="10" xfId="0" applyFont="1" applyBorder="1" applyAlignment="1">
      <alignment horizontal="right"/>
    </xf>
    <xf numFmtId="0" fontId="18" fillId="9" borderId="0" xfId="0" applyFont="1" applyFill="1" applyAlignment="1">
      <alignment horizontal="center"/>
    </xf>
    <xf numFmtId="0" fontId="18" fillId="0" borderId="0" xfId="0" applyFont="1"/>
    <xf numFmtId="0" fontId="34" fillId="0" borderId="0" xfId="0" applyFont="1"/>
    <xf numFmtId="0" fontId="34" fillId="0" borderId="10" xfId="0" applyFont="1" applyBorder="1"/>
    <xf numFmtId="166" fontId="45" fillId="0" borderId="0" xfId="0" applyNumberFormat="1" applyFont="1" applyAlignment="1">
      <alignment horizontal="left"/>
    </xf>
    <xf numFmtId="0" fontId="9" fillId="0" borderId="0" xfId="0" applyFont="1"/>
    <xf numFmtId="0" fontId="18" fillId="10" borderId="6" xfId="0" applyFont="1" applyFill="1" applyBorder="1" applyAlignment="1">
      <alignment horizontal="left" vertical="center" indent="1"/>
    </xf>
    <xf numFmtId="0" fontId="34" fillId="5" borderId="20" xfId="0" applyFont="1" applyFill="1" applyBorder="1"/>
    <xf numFmtId="0" fontId="16" fillId="4" borderId="22" xfId="0" applyFont="1" applyFill="1" applyBorder="1" applyAlignment="1">
      <alignment horizontal="left" vertical="center" indent="4"/>
    </xf>
    <xf numFmtId="168" fontId="27" fillId="2" borderId="18" xfId="0" applyNumberFormat="1" applyFont="1" applyFill="1" applyBorder="1" applyAlignment="1">
      <alignment horizontal="right" vertical="center"/>
    </xf>
    <xf numFmtId="17" fontId="39" fillId="2" borderId="22" xfId="0" applyNumberFormat="1" applyFont="1" applyFill="1" applyBorder="1" applyAlignment="1">
      <alignment horizontal="center" vertical="center"/>
    </xf>
    <xf numFmtId="0" fontId="39" fillId="4" borderId="0" xfId="0" applyFont="1" applyFill="1" applyAlignment="1">
      <alignment horizontal="center" vertical="center"/>
    </xf>
    <xf numFmtId="14" fontId="39" fillId="4" borderId="0" xfId="0" applyNumberFormat="1" applyFont="1" applyFill="1" applyAlignment="1">
      <alignment horizontal="center" vertical="center" wrapText="1"/>
    </xf>
    <xf numFmtId="17" fontId="17" fillId="4" borderId="23" xfId="0" applyNumberFormat="1" applyFont="1" applyFill="1" applyBorder="1" applyAlignment="1">
      <alignment horizontal="right" vertical="center"/>
    </xf>
    <xf numFmtId="0" fontId="59" fillId="0" borderId="0" xfId="0" applyFont="1"/>
    <xf numFmtId="10" fontId="0" fillId="0" borderId="0" xfId="0" applyNumberFormat="1"/>
    <xf numFmtId="171" fontId="0" fillId="0" borderId="0" xfId="0" applyNumberFormat="1" applyAlignment="1">
      <alignment horizontal="right"/>
    </xf>
    <xf numFmtId="0" fontId="33" fillId="0" borderId="4" xfId="0" applyFont="1" applyBorder="1" applyAlignment="1">
      <alignment horizontal="center" vertical="center"/>
    </xf>
    <xf numFmtId="0" fontId="60" fillId="0" borderId="0" xfId="0" applyFont="1" applyAlignment="1">
      <alignment horizontal="left" vertical="center"/>
    </xf>
    <xf numFmtId="3" fontId="18" fillId="9" borderId="6" xfId="1" applyNumberFormat="1" applyFont="1" applyFill="1" applyBorder="1" applyAlignment="1">
      <alignment horizontal="right" vertical="center"/>
    </xf>
    <xf numFmtId="171" fontId="33" fillId="0" borderId="0" xfId="0" applyNumberFormat="1" applyFont="1" applyAlignment="1">
      <alignment horizontal="right"/>
    </xf>
    <xf numFmtId="10" fontId="18" fillId="9" borderId="6" xfId="2" applyNumberFormat="1" applyFont="1" applyFill="1" applyBorder="1" applyAlignment="1">
      <alignment horizontal="right" vertical="center"/>
    </xf>
    <xf numFmtId="10" fontId="18" fillId="10" borderId="6" xfId="2" applyNumberFormat="1" applyFont="1" applyFill="1" applyBorder="1" applyAlignment="1">
      <alignment horizontal="right" vertical="center"/>
    </xf>
    <xf numFmtId="168" fontId="27" fillId="2" borderId="14" xfId="0" applyNumberFormat="1" applyFont="1" applyFill="1" applyBorder="1" applyAlignment="1">
      <alignment horizontal="right" vertical="center"/>
    </xf>
    <xf numFmtId="168" fontId="27" fillId="2" borderId="16" xfId="0" applyNumberFormat="1" applyFont="1" applyFill="1" applyBorder="1" applyAlignment="1">
      <alignment horizontal="right" vertical="center"/>
    </xf>
    <xf numFmtId="170" fontId="27" fillId="2" borderId="16" xfId="2" applyNumberFormat="1" applyFont="1" applyFill="1" applyBorder="1" applyAlignment="1">
      <alignment horizontal="right" vertical="center"/>
    </xf>
    <xf numFmtId="10" fontId="27" fillId="0" borderId="0" xfId="0" applyNumberFormat="1" applyFont="1"/>
    <xf numFmtId="0" fontId="16" fillId="4" borderId="0" xfId="0" applyFont="1" applyFill="1" applyAlignment="1">
      <alignment vertical="center"/>
    </xf>
    <xf numFmtId="170" fontId="18" fillId="0" borderId="6" xfId="2" applyNumberFormat="1" applyFont="1" applyFill="1" applyBorder="1" applyAlignment="1">
      <alignment vertical="center"/>
    </xf>
    <xf numFmtId="0" fontId="58" fillId="0" borderId="0" xfId="0" applyFont="1" applyAlignment="1">
      <alignment horizontal="right"/>
    </xf>
    <xf numFmtId="170" fontId="27" fillId="0" borderId="0" xfId="0" applyNumberFormat="1" applyFont="1"/>
    <xf numFmtId="9" fontId="27" fillId="2" borderId="13" xfId="2" applyFont="1" applyFill="1" applyBorder="1" applyAlignment="1">
      <alignment horizontal="right" vertical="center"/>
    </xf>
    <xf numFmtId="170" fontId="41" fillId="4" borderId="24" xfId="2" applyNumberFormat="1" applyFont="1" applyFill="1" applyBorder="1" applyAlignment="1">
      <alignment horizontal="right" vertical="center"/>
    </xf>
    <xf numFmtId="170" fontId="41" fillId="4" borderId="25" xfId="2" applyNumberFormat="1" applyFont="1" applyFill="1" applyBorder="1" applyAlignment="1">
      <alignment horizontal="right" vertical="center"/>
    </xf>
    <xf numFmtId="168" fontId="41" fillId="2" borderId="26" xfId="0" applyNumberFormat="1" applyFont="1" applyFill="1" applyBorder="1" applyAlignment="1">
      <alignment horizontal="right" vertical="center"/>
    </xf>
    <xf numFmtId="170" fontId="27" fillId="5" borderId="24" xfId="2" applyNumberFormat="1" applyFont="1" applyFill="1" applyBorder="1" applyAlignment="1">
      <alignment horizontal="right" vertical="center"/>
    </xf>
    <xf numFmtId="171" fontId="18" fillId="10" borderId="27" xfId="1" applyNumberFormat="1" applyFont="1" applyFill="1" applyBorder="1" applyAlignment="1">
      <alignment vertical="center"/>
    </xf>
    <xf numFmtId="170" fontId="18" fillId="10" borderId="27" xfId="2" applyNumberFormat="1" applyFont="1" applyFill="1" applyBorder="1" applyAlignment="1">
      <alignment vertical="center"/>
    </xf>
    <xf numFmtId="0" fontId="18" fillId="10" borderId="6" xfId="0" applyFont="1" applyFill="1" applyBorder="1" applyAlignment="1">
      <alignment horizontal="left" vertical="center" wrapText="1"/>
    </xf>
    <xf numFmtId="171" fontId="18" fillId="0" borderId="6" xfId="1" applyNumberFormat="1" applyFont="1" applyFill="1" applyBorder="1" applyAlignment="1">
      <alignment vertical="center"/>
    </xf>
    <xf numFmtId="171" fontId="18" fillId="9" borderId="6" xfId="0" applyNumberFormat="1" applyFont="1" applyFill="1" applyBorder="1" applyAlignment="1">
      <alignment horizontal="left" vertical="center"/>
    </xf>
    <xf numFmtId="0" fontId="13" fillId="0" borderId="0" xfId="0" applyFont="1" applyAlignment="1">
      <alignment horizontal="left"/>
    </xf>
    <xf numFmtId="0" fontId="61" fillId="0" borderId="0" xfId="0" applyFont="1" applyAlignment="1">
      <alignment horizontal="left"/>
    </xf>
    <xf numFmtId="0" fontId="18" fillId="10" borderId="6" xfId="0" applyFont="1" applyFill="1" applyBorder="1" applyAlignment="1">
      <alignment horizontal="left" vertical="center" indent="3"/>
    </xf>
    <xf numFmtId="0" fontId="18" fillId="9" borderId="6" xfId="0" applyFont="1" applyFill="1" applyBorder="1" applyAlignment="1">
      <alignment horizontal="left" vertical="center" indent="3"/>
    </xf>
    <xf numFmtId="0" fontId="18" fillId="9" borderId="0" xfId="0" applyFont="1" applyFill="1" applyAlignment="1">
      <alignment horizontal="left" vertical="center" indent="3"/>
    </xf>
    <xf numFmtId="0" fontId="31" fillId="0" borderId="0" xfId="0" applyFont="1"/>
    <xf numFmtId="17" fontId="17" fillId="4" borderId="0" xfId="0" applyNumberFormat="1" applyFont="1" applyFill="1" applyAlignment="1">
      <alignment horizontal="center" vertical="center"/>
    </xf>
    <xf numFmtId="0" fontId="17" fillId="4" borderId="0" xfId="0" applyFont="1" applyFill="1" applyAlignment="1">
      <alignment horizontal="center" vertical="center"/>
    </xf>
    <xf numFmtId="0" fontId="17" fillId="4" borderId="0" xfId="0" applyFont="1" applyFill="1" applyAlignment="1">
      <alignment horizontal="center" vertical="center" wrapText="1"/>
    </xf>
    <xf numFmtId="171" fontId="27" fillId="0" borderId="0" xfId="1" applyNumberFormat="1" applyFont="1" applyFill="1" applyBorder="1" applyAlignment="1">
      <alignment horizontal="left" vertical="center"/>
    </xf>
    <xf numFmtId="170" fontId="27" fillId="0" borderId="0" xfId="2" applyNumberFormat="1" applyFont="1" applyFill="1" applyBorder="1" applyAlignment="1">
      <alignment horizontal="right" vertical="center"/>
    </xf>
    <xf numFmtId="3" fontId="18" fillId="10" borderId="6" xfId="2" applyNumberFormat="1" applyFont="1" applyFill="1" applyBorder="1" applyAlignment="1">
      <alignment horizontal="right" vertical="center"/>
    </xf>
    <xf numFmtId="3" fontId="33" fillId="0" borderId="0" xfId="0" applyNumberFormat="1" applyFont="1"/>
    <xf numFmtId="0" fontId="18" fillId="10" borderId="6" xfId="0" applyFont="1" applyFill="1" applyBorder="1" applyAlignment="1">
      <alignment horizontal="left" vertical="center" indent="8"/>
    </xf>
    <xf numFmtId="0" fontId="18" fillId="9" borderId="6" xfId="0" applyFont="1" applyFill="1" applyBorder="1" applyAlignment="1">
      <alignment horizontal="left" vertical="center" indent="8"/>
    </xf>
    <xf numFmtId="171" fontId="18" fillId="9" borderId="6" xfId="0" applyNumberFormat="1" applyFont="1" applyFill="1" applyBorder="1" applyAlignment="1">
      <alignment horizontal="center" vertical="center"/>
    </xf>
    <xf numFmtId="171" fontId="18" fillId="9" borderId="6" xfId="1" applyNumberFormat="1" applyFont="1" applyFill="1" applyBorder="1" applyAlignment="1">
      <alignment horizontal="center" vertical="center"/>
    </xf>
    <xf numFmtId="170" fontId="18" fillId="10" borderId="6" xfId="1" applyNumberFormat="1" applyFont="1" applyFill="1" applyBorder="1" applyAlignment="1">
      <alignment vertical="center"/>
    </xf>
    <xf numFmtId="170" fontId="18" fillId="9" borderId="6" xfId="1" applyNumberFormat="1" applyFont="1" applyFill="1" applyBorder="1" applyAlignment="1">
      <alignment vertical="center"/>
    </xf>
    <xf numFmtId="3" fontId="18" fillId="9" borderId="6" xfId="1" applyNumberFormat="1" applyFont="1" applyFill="1" applyBorder="1" applyAlignment="1">
      <alignment vertical="center"/>
    </xf>
    <xf numFmtId="3" fontId="18" fillId="10" borderId="6" xfId="2" applyNumberFormat="1" applyFont="1" applyFill="1" applyBorder="1" applyAlignment="1">
      <alignment vertical="center"/>
    </xf>
    <xf numFmtId="0" fontId="30" fillId="10" borderId="7" xfId="0" applyFont="1" applyFill="1" applyBorder="1" applyAlignment="1">
      <alignment vertical="center" wrapText="1" shrinkToFit="1"/>
    </xf>
    <xf numFmtId="0" fontId="27" fillId="10" borderId="21" xfId="0" applyFont="1" applyFill="1" applyBorder="1"/>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2" xfId="0" applyFont="1" applyFill="1" applyBorder="1" applyAlignment="1">
      <alignment horizontal="center" vertical="center"/>
    </xf>
    <xf numFmtId="0" fontId="14" fillId="2" borderId="14" xfId="0" applyFont="1" applyFill="1" applyBorder="1" applyAlignment="1">
      <alignment horizontal="left" vertical="center"/>
    </xf>
  </cellXfs>
  <cellStyles count="8">
    <cellStyle name="Hipervínculo" xfId="7" builtinId="8"/>
    <cellStyle name="Millares" xfId="1" builtinId="3"/>
    <cellStyle name="Normal" xfId="0" builtinId="0"/>
    <cellStyle name="Normal 12" xfId="6" xr:uid="{00000000-0005-0000-0000-000003000000}"/>
    <cellStyle name="Normal 18" xfId="4" xr:uid="{00000000-0005-0000-0000-000004000000}"/>
    <cellStyle name="Normal 2 2" xfId="5" xr:uid="{00000000-0005-0000-0000-000005000000}"/>
    <cellStyle name="Normal 4" xfId="3" xr:uid="{00000000-0005-0000-0000-000006000000}"/>
    <cellStyle name="Porcentaje" xfId="2" builtinId="5"/>
  </cellStyles>
  <dxfs count="0"/>
  <tableStyles count="0" defaultTableStyle="TableStyleMedium2" defaultPivotStyle="PivotStyleLight16"/>
  <colors>
    <mruColors>
      <color rgb="FFF2F2F2"/>
      <color rgb="FFD9EDF8"/>
      <color rgb="FF5B87DA"/>
      <color rgb="FF0062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342900</xdr:colOff>
      <xdr:row>8</xdr:row>
      <xdr:rowOff>38100</xdr:rowOff>
    </xdr:from>
    <xdr:to>
      <xdr:col>5</xdr:col>
      <xdr:colOff>418172</xdr:colOff>
      <xdr:row>9</xdr:row>
      <xdr:rowOff>116300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4229100" y="1562100"/>
          <a:ext cx="1594510" cy="26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Tema de Office">
  <a:themeElements>
    <a:clrScheme name="ABANCA Corporativo">
      <a:dk1>
        <a:sysClr val="windowText" lastClr="000000"/>
      </a:dk1>
      <a:lt1>
        <a:sysClr val="window" lastClr="FFFFFF"/>
      </a:lt1>
      <a:dk2>
        <a:srgbClr val="44546A"/>
      </a:dk2>
      <a:lt2>
        <a:srgbClr val="E7E6E6"/>
      </a:lt2>
      <a:accent1>
        <a:srgbClr val="5B87DA"/>
      </a:accent1>
      <a:accent2>
        <a:srgbClr val="9AA49C"/>
      </a:accent2>
      <a:accent3>
        <a:srgbClr val="00A68B"/>
      </a:accent3>
      <a:accent4>
        <a:srgbClr val="334487"/>
      </a:accent4>
      <a:accent5>
        <a:srgbClr val="66726B"/>
      </a:accent5>
      <a:accent6>
        <a:srgbClr val="525B52"/>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r@abanc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L20"/>
  <sheetViews>
    <sheetView showGridLines="0" workbookViewId="0">
      <selection activeCell="B20" sqref="B20"/>
    </sheetView>
  </sheetViews>
  <sheetFormatPr baseColWidth="10" defaultRowHeight="15"/>
  <cols>
    <col min="2" max="2" width="25.7109375" bestFit="1" customWidth="1"/>
    <col min="11" max="11" width="12.28515625" bestFit="1" customWidth="1"/>
  </cols>
  <sheetData>
    <row r="2" spans="2:12">
      <c r="B2" t="s">
        <v>0</v>
      </c>
      <c r="C2" s="1" t="s">
        <v>9</v>
      </c>
      <c r="D2" s="1" t="s">
        <v>10</v>
      </c>
      <c r="E2" s="1" t="s">
        <v>11</v>
      </c>
      <c r="F2" s="1" t="s">
        <v>13</v>
      </c>
      <c r="G2" s="1" t="s">
        <v>14</v>
      </c>
      <c r="H2" s="1" t="s">
        <v>12</v>
      </c>
      <c r="I2" s="1" t="s">
        <v>15</v>
      </c>
      <c r="J2" s="1" t="s">
        <v>16</v>
      </c>
      <c r="K2" s="1" t="s">
        <v>17</v>
      </c>
      <c r="L2" s="1" t="s">
        <v>18</v>
      </c>
    </row>
    <row r="4" spans="2:12">
      <c r="B4" t="s">
        <v>1</v>
      </c>
      <c r="F4" s="2" t="s">
        <v>19</v>
      </c>
      <c r="G4" s="13" t="s">
        <v>19</v>
      </c>
      <c r="H4" s="9" t="s">
        <v>19</v>
      </c>
      <c r="I4" s="9" t="s">
        <v>19</v>
      </c>
      <c r="J4" s="9" t="s">
        <v>19</v>
      </c>
      <c r="K4" s="9" t="s">
        <v>19</v>
      </c>
    </row>
    <row r="5" spans="2:12">
      <c r="B5" t="s">
        <v>2</v>
      </c>
      <c r="F5" s="2" t="s">
        <v>19</v>
      </c>
      <c r="G5" s="14" t="s">
        <v>19</v>
      </c>
      <c r="H5" s="9" t="s">
        <v>19</v>
      </c>
      <c r="I5" s="9" t="s">
        <v>19</v>
      </c>
      <c r="J5" s="9" t="s">
        <v>19</v>
      </c>
      <c r="K5" s="9" t="s">
        <v>19</v>
      </c>
      <c r="L5" s="2" t="s">
        <v>19</v>
      </c>
    </row>
    <row r="6" spans="2:12">
      <c r="B6" t="s">
        <v>3</v>
      </c>
      <c r="F6" s="2" t="s">
        <v>19</v>
      </c>
      <c r="G6" s="9" t="s">
        <v>19</v>
      </c>
      <c r="H6" s="9" t="s">
        <v>19</v>
      </c>
      <c r="I6" s="9" t="s">
        <v>19</v>
      </c>
      <c r="J6" s="9" t="s">
        <v>19</v>
      </c>
      <c r="K6" s="9" t="s">
        <v>19</v>
      </c>
    </row>
    <row r="7" spans="2:12">
      <c r="B7" t="s">
        <v>4</v>
      </c>
      <c r="F7" s="2" t="s">
        <v>19</v>
      </c>
      <c r="G7" s="2" t="s">
        <v>19</v>
      </c>
      <c r="H7" s="9" t="s">
        <v>19</v>
      </c>
      <c r="I7" s="9" t="s">
        <v>19</v>
      </c>
      <c r="J7" s="9" t="s">
        <v>19</v>
      </c>
      <c r="K7" s="9" t="s">
        <v>19</v>
      </c>
    </row>
    <row r="8" spans="2:12">
      <c r="B8" t="s">
        <v>5</v>
      </c>
      <c r="F8" s="2" t="s">
        <v>19</v>
      </c>
      <c r="G8" s="2" t="s">
        <v>19</v>
      </c>
      <c r="H8" s="9" t="s">
        <v>19</v>
      </c>
      <c r="I8" s="9" t="s">
        <v>19</v>
      </c>
      <c r="J8" s="9" t="s">
        <v>19</v>
      </c>
      <c r="K8" s="9" t="s">
        <v>19</v>
      </c>
    </row>
    <row r="9" spans="2:12">
      <c r="B9" t="s">
        <v>32</v>
      </c>
      <c r="F9" s="2"/>
      <c r="G9" s="2"/>
      <c r="H9" s="2" t="s">
        <v>19</v>
      </c>
      <c r="I9" s="9"/>
      <c r="J9" s="9"/>
      <c r="K9" s="9"/>
    </row>
    <row r="10" spans="2:12">
      <c r="B10" t="s">
        <v>6</v>
      </c>
      <c r="F10" s="2" t="s">
        <v>19</v>
      </c>
      <c r="G10" s="2" t="s">
        <v>19</v>
      </c>
      <c r="H10" s="9" t="s">
        <v>19</v>
      </c>
      <c r="I10" s="2" t="s">
        <v>19</v>
      </c>
      <c r="K10" s="9" t="s">
        <v>19</v>
      </c>
    </row>
    <row r="11" spans="2:12">
      <c r="B11" t="s">
        <v>7</v>
      </c>
      <c r="F11" s="2" t="s">
        <v>19</v>
      </c>
      <c r="G11" s="2" t="s">
        <v>19</v>
      </c>
      <c r="H11" s="9" t="s">
        <v>19</v>
      </c>
      <c r="I11" s="9" t="s">
        <v>19</v>
      </c>
      <c r="J11" s="10" t="s">
        <v>19</v>
      </c>
      <c r="K11" s="9" t="s">
        <v>19</v>
      </c>
    </row>
    <row r="12" spans="2:12">
      <c r="B12" t="s">
        <v>27</v>
      </c>
      <c r="F12" s="2" t="s">
        <v>19</v>
      </c>
      <c r="G12" s="2" t="s">
        <v>19</v>
      </c>
      <c r="H12" s="9" t="s">
        <v>19</v>
      </c>
      <c r="I12" s="9" t="s">
        <v>19</v>
      </c>
      <c r="J12" s="9" t="s">
        <v>19</v>
      </c>
      <c r="K12" s="9" t="s">
        <v>19</v>
      </c>
      <c r="L12" s="2" t="s">
        <v>19</v>
      </c>
    </row>
    <row r="13" spans="2:12">
      <c r="B13" t="s">
        <v>23</v>
      </c>
      <c r="F13" s="2" t="s">
        <v>19</v>
      </c>
      <c r="J13" s="10" t="s">
        <v>19</v>
      </c>
      <c r="K13" s="10" t="s">
        <v>19</v>
      </c>
    </row>
    <row r="14" spans="2:12">
      <c r="B14" t="s">
        <v>8</v>
      </c>
      <c r="F14" s="2" t="s">
        <v>19</v>
      </c>
      <c r="G14" s="2" t="s">
        <v>19</v>
      </c>
      <c r="J14" s="2"/>
      <c r="K14" s="10" t="s">
        <v>19</v>
      </c>
    </row>
    <row r="15" spans="2:12">
      <c r="B15" t="s">
        <v>25</v>
      </c>
      <c r="F15" s="2" t="s">
        <v>19</v>
      </c>
      <c r="H15" s="10" t="s">
        <v>19</v>
      </c>
      <c r="J15" s="2"/>
      <c r="K15" s="2"/>
    </row>
    <row r="16" spans="2:12">
      <c r="B16" t="s">
        <v>24</v>
      </c>
      <c r="F16" s="2" t="s">
        <v>19</v>
      </c>
      <c r="G16" s="2" t="s">
        <v>19</v>
      </c>
      <c r="H16" s="10" t="s">
        <v>19</v>
      </c>
      <c r="I16" s="10" t="s">
        <v>19</v>
      </c>
      <c r="J16" s="2"/>
      <c r="K16" s="2"/>
    </row>
    <row r="17" spans="2:12">
      <c r="B17" t="s">
        <v>26</v>
      </c>
      <c r="G17" s="2" t="s">
        <v>19</v>
      </c>
      <c r="H17" s="2"/>
      <c r="I17" s="2"/>
      <c r="J17" s="2"/>
      <c r="K17" s="2"/>
    </row>
    <row r="18" spans="2:12">
      <c r="B18" t="s">
        <v>21</v>
      </c>
      <c r="F18" s="2" t="s">
        <v>19</v>
      </c>
      <c r="G18" s="2" t="s">
        <v>19</v>
      </c>
      <c r="H18" s="9" t="s">
        <v>19</v>
      </c>
      <c r="I18" s="9" t="s">
        <v>19</v>
      </c>
      <c r="J18" s="9" t="s">
        <v>19</v>
      </c>
      <c r="K18" s="2"/>
    </row>
    <row r="19" spans="2:12">
      <c r="B19" t="s">
        <v>22</v>
      </c>
      <c r="F19" s="2" t="s">
        <v>19</v>
      </c>
      <c r="G19" s="2" t="s">
        <v>19</v>
      </c>
      <c r="H19" s="9" t="s">
        <v>19</v>
      </c>
      <c r="I19" s="9" t="s">
        <v>19</v>
      </c>
      <c r="J19" s="10" t="s">
        <v>19</v>
      </c>
      <c r="K19" s="9" t="s">
        <v>19</v>
      </c>
      <c r="L19" s="2"/>
    </row>
    <row r="20" spans="2:12">
      <c r="B20" t="s">
        <v>20</v>
      </c>
      <c r="I20" s="9" t="s">
        <v>19</v>
      </c>
      <c r="J20" s="2" t="s">
        <v>19</v>
      </c>
      <c r="K20" s="2" t="s">
        <v>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H24"/>
  <sheetViews>
    <sheetView showGridLines="0" zoomScaleNormal="100" workbookViewId="0"/>
  </sheetViews>
  <sheetFormatPr baseColWidth="10" defaultRowHeight="15"/>
  <cols>
    <col min="1" max="1" width="11.42578125" customWidth="1"/>
    <col min="2" max="2" width="51.85546875" customWidth="1"/>
    <col min="3" max="3" width="12.42578125" customWidth="1"/>
    <col min="4" max="4" width="1" customWidth="1"/>
    <col min="5" max="5" width="12" customWidth="1"/>
    <col min="6" max="6" width="1" customWidth="1"/>
    <col min="7" max="7" width="19.28515625" bestFit="1" customWidth="1"/>
    <col min="8" max="8" width="13.42578125" bestFit="1" customWidth="1"/>
  </cols>
  <sheetData>
    <row r="1" spans="1:8">
      <c r="B1" s="4"/>
    </row>
    <row r="3" spans="1:8">
      <c r="C3" s="94"/>
      <c r="D3" s="54"/>
      <c r="E3" s="54"/>
      <c r="F3" s="54"/>
      <c r="G3" s="281" t="s">
        <v>138</v>
      </c>
      <c r="H3" s="281"/>
    </row>
    <row r="4" spans="1:8">
      <c r="B4" s="24" t="s">
        <v>115</v>
      </c>
      <c r="C4" s="230">
        <f>+Summary!C3</f>
        <v>46112</v>
      </c>
      <c r="D4" s="7" t="s">
        <v>28</v>
      </c>
      <c r="E4" s="230">
        <f>+Summary!E3</f>
        <v>45747</v>
      </c>
      <c r="F4" s="70"/>
      <c r="G4" s="264" t="s">
        <v>139</v>
      </c>
      <c r="H4" s="264" t="s">
        <v>29</v>
      </c>
    </row>
    <row r="5" spans="1:8" ht="15.75" thickBot="1">
      <c r="A5" s="15"/>
      <c r="B5" s="35" t="s">
        <v>120</v>
      </c>
      <c r="C5" s="26">
        <v>1088</v>
      </c>
      <c r="D5" s="94" t="s">
        <v>28</v>
      </c>
      <c r="E5" s="26">
        <v>1302</v>
      </c>
      <c r="F5" s="94" t="s">
        <v>28</v>
      </c>
      <c r="G5" s="26">
        <v>-214</v>
      </c>
      <c r="H5" s="31">
        <v>-0.16400000000000001</v>
      </c>
    </row>
    <row r="6" spans="1:8" ht="15.75" thickBot="1">
      <c r="A6" s="15"/>
      <c r="B6" s="36" t="s">
        <v>368</v>
      </c>
      <c r="C6" s="28">
        <v>922</v>
      </c>
      <c r="D6" s="54"/>
      <c r="E6" s="28">
        <v>1028</v>
      </c>
      <c r="F6" s="54"/>
      <c r="G6" s="28">
        <v>-106</v>
      </c>
      <c r="H6" s="30">
        <v>-0.10299999999999999</v>
      </c>
    </row>
    <row r="7" spans="1:8" ht="15.75" thickBot="1">
      <c r="A7" s="15"/>
      <c r="B7" s="35" t="s">
        <v>122</v>
      </c>
      <c r="C7" s="31">
        <v>0.02</v>
      </c>
      <c r="D7" s="54"/>
      <c r="E7" s="31">
        <v>2.5999999999999999E-2</v>
      </c>
      <c r="F7" s="54"/>
      <c r="G7" s="31">
        <v>-6.0000000000000001E-3</v>
      </c>
      <c r="H7" s="31" t="s">
        <v>37</v>
      </c>
    </row>
    <row r="8" spans="1:8" ht="15.75" thickBot="1">
      <c r="A8" s="15"/>
      <c r="B8" s="36" t="s">
        <v>124</v>
      </c>
      <c r="C8" s="30">
        <v>0.84799999999999998</v>
      </c>
      <c r="D8" s="54"/>
      <c r="E8" s="30">
        <v>0.78900000000000003</v>
      </c>
      <c r="F8" s="54"/>
      <c r="G8" s="30">
        <v>5.8000000000000003E-2</v>
      </c>
      <c r="H8" s="30" t="s">
        <v>37</v>
      </c>
    </row>
    <row r="9" spans="1:8">
      <c r="B9" s="221"/>
      <c r="C9" s="104"/>
      <c r="D9" s="54"/>
      <c r="E9" s="104"/>
      <c r="F9" s="54"/>
      <c r="G9" s="54"/>
      <c r="H9" s="105"/>
    </row>
    <row r="10" spans="1:8" ht="15.75" thickBot="1">
      <c r="A10" s="15"/>
      <c r="B10" s="35" t="s">
        <v>109</v>
      </c>
      <c r="C10" s="26">
        <v>347</v>
      </c>
      <c r="D10" s="54"/>
      <c r="E10" s="26">
        <v>405</v>
      </c>
      <c r="F10" s="54"/>
      <c r="G10" s="26">
        <v>-57</v>
      </c>
      <c r="H10" s="31">
        <v>-0.14199999999999999</v>
      </c>
    </row>
    <row r="11" spans="1:8" ht="15.75" thickBot="1">
      <c r="A11" s="15"/>
      <c r="B11" s="36" t="s">
        <v>300</v>
      </c>
      <c r="C11" s="28">
        <v>234</v>
      </c>
      <c r="D11" s="54"/>
      <c r="E11" s="28">
        <v>262</v>
      </c>
      <c r="F11" s="54"/>
      <c r="G11" s="28">
        <v>-28</v>
      </c>
      <c r="H11" s="30">
        <v>-0.105</v>
      </c>
    </row>
    <row r="12" spans="1:8" ht="15.75" thickBot="1">
      <c r="A12" s="23"/>
      <c r="B12" s="35" t="s">
        <v>246</v>
      </c>
      <c r="C12" s="31">
        <v>1E-3</v>
      </c>
      <c r="D12" s="54"/>
      <c r="E12" s="31">
        <v>2E-3</v>
      </c>
      <c r="F12" s="54"/>
      <c r="G12" s="31">
        <v>0</v>
      </c>
      <c r="H12" s="31" t="s">
        <v>37</v>
      </c>
    </row>
    <row r="13" spans="1:8" ht="15.75" thickBot="1">
      <c r="A13" s="15"/>
      <c r="B13" s="36" t="s">
        <v>125</v>
      </c>
      <c r="C13" s="30">
        <v>0.67400000000000004</v>
      </c>
      <c r="D13" s="54"/>
      <c r="E13" s="30">
        <v>0.64700000000000002</v>
      </c>
      <c r="F13" s="54"/>
      <c r="G13" s="30">
        <v>2.7E-2</v>
      </c>
      <c r="H13" s="30" t="s">
        <v>37</v>
      </c>
    </row>
    <row r="14" spans="1:8">
      <c r="A14" s="15"/>
      <c r="B14" s="152"/>
      <c r="C14" s="153"/>
      <c r="D14" s="54"/>
      <c r="E14" s="153"/>
      <c r="F14" s="54"/>
      <c r="G14" s="154"/>
      <c r="H14" s="153"/>
    </row>
    <row r="15" spans="1:8" ht="15.75" thickBot="1">
      <c r="A15" s="15"/>
      <c r="B15" s="35" t="s">
        <v>121</v>
      </c>
      <c r="C15" s="26">
        <v>1435</v>
      </c>
      <c r="D15" s="94"/>
      <c r="E15" s="26">
        <v>1707</v>
      </c>
      <c r="F15" s="94"/>
      <c r="G15" s="26">
        <v>-271</v>
      </c>
      <c r="H15" s="31">
        <v>-0.159</v>
      </c>
    </row>
    <row r="16" spans="1:8" ht="29.25" customHeight="1" thickBot="1">
      <c r="A16" s="15"/>
      <c r="B16" s="255" t="s">
        <v>369</v>
      </c>
      <c r="C16" s="28">
        <v>1156</v>
      </c>
      <c r="D16" s="54"/>
      <c r="E16" s="28">
        <v>1290</v>
      </c>
      <c r="F16" s="54"/>
      <c r="G16" s="28">
        <v>-133</v>
      </c>
      <c r="H16" s="30">
        <v>-0.10299999999999999</v>
      </c>
    </row>
    <row r="17" spans="1:8" ht="15.75" thickBot="1">
      <c r="A17" s="15"/>
      <c r="B17" s="35" t="s">
        <v>123</v>
      </c>
      <c r="C17" s="31">
        <v>2.5999999999999999E-2</v>
      </c>
      <c r="D17" s="54"/>
      <c r="E17" s="31">
        <v>3.3000000000000002E-2</v>
      </c>
      <c r="F17" s="54"/>
      <c r="G17" s="31">
        <v>-7.0000000000000001E-3</v>
      </c>
      <c r="H17" s="31" t="s">
        <v>37</v>
      </c>
    </row>
    <row r="18" spans="1:8" ht="15.75" thickBot="1">
      <c r="A18" s="15"/>
      <c r="B18" s="36" t="s">
        <v>126</v>
      </c>
      <c r="C18" s="30">
        <v>0.80600000000000005</v>
      </c>
      <c r="D18" s="54"/>
      <c r="E18" s="30">
        <v>0.75600000000000001</v>
      </c>
      <c r="F18" s="54"/>
      <c r="G18" s="30">
        <v>0.05</v>
      </c>
      <c r="H18" s="30" t="s">
        <v>37</v>
      </c>
    </row>
    <row r="19" spans="1:8">
      <c r="B19" s="221"/>
      <c r="C19" s="104"/>
      <c r="D19" s="54"/>
      <c r="E19" s="104"/>
      <c r="F19" s="54"/>
      <c r="G19" s="54"/>
      <c r="H19" s="105"/>
    </row>
    <row r="20" spans="1:8" ht="15.75" thickBot="1">
      <c r="A20" s="15"/>
      <c r="B20" s="35" t="s">
        <v>309</v>
      </c>
      <c r="C20" s="26">
        <v>36</v>
      </c>
      <c r="D20" s="54"/>
      <c r="E20" s="236">
        <v>36</v>
      </c>
      <c r="F20" s="54"/>
      <c r="G20" s="26">
        <v>1</v>
      </c>
      <c r="H20" s="31">
        <v>0.02</v>
      </c>
    </row>
    <row r="21" spans="1:8" ht="15.75" thickBot="1">
      <c r="A21" s="15"/>
      <c r="B21" s="36" t="s">
        <v>127</v>
      </c>
      <c r="C21" s="239">
        <v>2.5999999999999999E-3</v>
      </c>
      <c r="D21" s="54"/>
      <c r="E21" s="239">
        <v>2.7978025735507302E-3</v>
      </c>
      <c r="F21" s="54"/>
      <c r="G21" s="239">
        <v>-2.0000000000000001E-4</v>
      </c>
      <c r="H21" s="30" t="s">
        <v>37</v>
      </c>
    </row>
    <row r="22" spans="1:8">
      <c r="A22" s="15"/>
      <c r="B22" s="15"/>
      <c r="C22" s="5"/>
    </row>
    <row r="23" spans="1:8">
      <c r="B23" s="187" t="s">
        <v>137</v>
      </c>
    </row>
    <row r="24" spans="1:8">
      <c r="B24" s="235"/>
    </row>
  </sheetData>
  <mergeCells count="1">
    <mergeCell ref="G3:H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H17"/>
  <sheetViews>
    <sheetView showGridLines="0" zoomScaleNormal="100" workbookViewId="0"/>
  </sheetViews>
  <sheetFormatPr baseColWidth="10" defaultRowHeight="15"/>
  <cols>
    <col min="1" max="1" width="15.140625" customWidth="1"/>
    <col min="2" max="2" width="51.28515625" bestFit="1" customWidth="1"/>
    <col min="3" max="3" width="11.85546875" customWidth="1"/>
    <col min="4" max="4" width="1" customWidth="1"/>
    <col min="5" max="5" width="12.85546875" customWidth="1"/>
    <col min="6" max="6" width="1" customWidth="1"/>
    <col min="7" max="7" width="19.28515625" bestFit="1" customWidth="1"/>
    <col min="8" max="8" width="13.42578125" bestFit="1" customWidth="1"/>
  </cols>
  <sheetData>
    <row r="1" spans="1:8">
      <c r="B1" s="4"/>
      <c r="C1" s="6"/>
      <c r="D1" s="7" t="s">
        <v>28</v>
      </c>
      <c r="F1" s="7" t="s">
        <v>28</v>
      </c>
    </row>
    <row r="2" spans="1:8">
      <c r="D2" s="8"/>
      <c r="F2" s="8"/>
    </row>
    <row r="3" spans="1:8">
      <c r="C3" s="94"/>
      <c r="D3" s="54"/>
      <c r="E3" s="54"/>
      <c r="F3" s="54"/>
      <c r="G3" s="281" t="s">
        <v>138</v>
      </c>
      <c r="H3" s="281"/>
    </row>
    <row r="4" spans="1:8">
      <c r="B4" s="24" t="s">
        <v>115</v>
      </c>
      <c r="C4" s="230">
        <f>+Summary!C3</f>
        <v>46112</v>
      </c>
      <c r="D4" s="7" t="s">
        <v>28</v>
      </c>
      <c r="E4" s="230">
        <f>+Summary!E3</f>
        <v>45747</v>
      </c>
      <c r="F4" s="141"/>
      <c r="G4" s="264" t="s">
        <v>139</v>
      </c>
      <c r="H4" s="264" t="s">
        <v>29</v>
      </c>
    </row>
    <row r="5" spans="1:8" ht="15.75" thickBot="1">
      <c r="A5" s="15"/>
      <c r="B5" s="35" t="s">
        <v>225</v>
      </c>
      <c r="C5" s="26">
        <v>347</v>
      </c>
      <c r="D5" s="106"/>
      <c r="E5" s="26">
        <v>405</v>
      </c>
      <c r="F5" s="106"/>
      <c r="G5" s="26">
        <v>-57</v>
      </c>
      <c r="H5" s="31">
        <v>-0.14199999999999999</v>
      </c>
    </row>
    <row r="6" spans="1:8" ht="15.75" thickBot="1">
      <c r="A6" s="15"/>
      <c r="B6" s="36" t="s">
        <v>300</v>
      </c>
      <c r="C6" s="28">
        <v>234</v>
      </c>
      <c r="D6" s="106"/>
      <c r="E6" s="28">
        <v>262</v>
      </c>
      <c r="F6" s="106"/>
      <c r="G6" s="28">
        <v>-28</v>
      </c>
      <c r="H6" s="30">
        <v>-0.105</v>
      </c>
    </row>
    <row r="7" spans="1:8" ht="15.75" thickBot="1">
      <c r="A7" s="15"/>
      <c r="B7" s="35" t="s">
        <v>226</v>
      </c>
      <c r="C7" s="26">
        <v>113</v>
      </c>
      <c r="D7" s="106"/>
      <c r="E7" s="26">
        <v>143</v>
      </c>
      <c r="F7" s="106"/>
      <c r="G7" s="26">
        <v>-30</v>
      </c>
      <c r="H7" s="31">
        <v>-0.20899999999999999</v>
      </c>
    </row>
    <row r="8" spans="1:8">
      <c r="B8" s="219"/>
      <c r="C8" s="237"/>
      <c r="D8" s="106"/>
      <c r="E8" s="107"/>
      <c r="F8" s="106"/>
      <c r="G8" s="106"/>
      <c r="H8" s="108"/>
    </row>
    <row r="9" spans="1:8">
      <c r="B9" s="220" t="s">
        <v>261</v>
      </c>
      <c r="C9" s="150"/>
      <c r="D9" s="150"/>
      <c r="E9" s="150"/>
      <c r="F9" s="150"/>
      <c r="G9" s="150"/>
      <c r="H9" s="151"/>
    </row>
    <row r="10" spans="1:8" ht="15.75" thickBot="1">
      <c r="A10" s="15"/>
      <c r="B10" s="37" t="s">
        <v>227</v>
      </c>
      <c r="C10" s="28">
        <v>71</v>
      </c>
      <c r="D10" s="246"/>
      <c r="E10" s="28">
        <v>79</v>
      </c>
      <c r="F10" s="246"/>
      <c r="G10" s="28">
        <v>-8</v>
      </c>
      <c r="H10" s="30">
        <v>-0.105</v>
      </c>
    </row>
    <row r="11" spans="1:8" ht="15.75" thickBot="1">
      <c r="A11" s="15"/>
      <c r="B11" s="34" t="s">
        <v>264</v>
      </c>
      <c r="C11" s="26">
        <v>42</v>
      </c>
      <c r="D11" s="106"/>
      <c r="E11" s="26">
        <v>64</v>
      </c>
      <c r="F11" s="106"/>
      <c r="G11" s="26">
        <v>-21</v>
      </c>
      <c r="H11" s="31">
        <v>-0.33800000000000002</v>
      </c>
    </row>
    <row r="12" spans="1:8">
      <c r="B12" s="280" t="s">
        <v>30</v>
      </c>
      <c r="C12" s="137">
        <v>113</v>
      </c>
      <c r="D12" s="246"/>
      <c r="E12" s="137">
        <v>143</v>
      </c>
      <c r="F12" s="246"/>
      <c r="G12" s="137">
        <v>-30</v>
      </c>
      <c r="H12" s="143">
        <v>-0.20899999999999999</v>
      </c>
    </row>
    <row r="13" spans="1:8">
      <c r="C13" s="188"/>
      <c r="D13" s="188"/>
      <c r="E13" s="188"/>
      <c r="F13" s="188"/>
      <c r="G13" s="188"/>
      <c r="H13" s="189"/>
    </row>
    <row r="14" spans="1:8">
      <c r="B14" s="187" t="s">
        <v>137</v>
      </c>
      <c r="C14" s="188"/>
      <c r="D14" s="188"/>
      <c r="E14" s="188"/>
      <c r="F14" s="188"/>
      <c r="G14" s="188"/>
      <c r="H14" s="189"/>
    </row>
    <row r="15" spans="1:8" ht="28.5">
      <c r="B15" s="231"/>
      <c r="C15" s="208"/>
      <c r="D15" s="209"/>
      <c r="E15" s="208"/>
      <c r="F15" s="209"/>
      <c r="G15" s="208"/>
      <c r="H15" s="189"/>
    </row>
    <row r="16" spans="1:8">
      <c r="C16" s="20"/>
      <c r="E16" s="20"/>
      <c r="G16" s="20"/>
      <c r="H16" s="19"/>
    </row>
    <row r="17" spans="3:5">
      <c r="C17" s="20"/>
      <c r="D17" s="20"/>
      <c r="E17" s="20"/>
    </row>
  </sheetData>
  <mergeCells count="1">
    <mergeCell ref="G3:H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H31"/>
  <sheetViews>
    <sheetView showGridLines="0" zoomScaleNormal="100" workbookViewId="0"/>
  </sheetViews>
  <sheetFormatPr baseColWidth="10" defaultRowHeight="15"/>
  <cols>
    <col min="1" max="1" width="11.42578125" customWidth="1"/>
    <col min="2" max="2" width="51.28515625" bestFit="1" customWidth="1"/>
    <col min="3" max="3" width="11.85546875" customWidth="1"/>
    <col min="4" max="4" width="1" customWidth="1"/>
    <col min="5" max="5" width="11.7109375" customWidth="1"/>
    <col min="6" max="6" width="1" customWidth="1"/>
    <col min="7" max="7" width="19.28515625" bestFit="1" customWidth="1"/>
    <col min="8" max="8" width="13.42578125" bestFit="1" customWidth="1"/>
  </cols>
  <sheetData>
    <row r="1" spans="1:8">
      <c r="A1" s="222"/>
      <c r="B1" s="4"/>
    </row>
    <row r="2" spans="1:8" ht="15" customHeight="1"/>
    <row r="3" spans="1:8" ht="15" customHeight="1">
      <c r="B3" s="187"/>
      <c r="C3" s="91"/>
      <c r="D3" s="110" t="s">
        <v>28</v>
      </c>
      <c r="E3" s="91"/>
      <c r="F3" s="110"/>
      <c r="G3" s="281" t="s">
        <v>138</v>
      </c>
      <c r="H3" s="281"/>
    </row>
    <row r="4" spans="1:8">
      <c r="B4" s="24" t="s">
        <v>115</v>
      </c>
      <c r="C4" s="230">
        <f>+Summary!C3</f>
        <v>46112</v>
      </c>
      <c r="D4" s="7" t="s">
        <v>28</v>
      </c>
      <c r="E4" s="230">
        <f>+Summary!E3</f>
        <v>45747</v>
      </c>
      <c r="F4" s="93"/>
      <c r="G4" s="264" t="s">
        <v>139</v>
      </c>
      <c r="H4" s="264" t="s">
        <v>29</v>
      </c>
    </row>
    <row r="5" spans="1:8">
      <c r="B5" s="216" t="s">
        <v>291</v>
      </c>
      <c r="C5" s="155"/>
      <c r="D5" s="91"/>
      <c r="E5" s="155"/>
      <c r="F5" s="91"/>
      <c r="G5" s="155"/>
      <c r="H5" s="155"/>
    </row>
    <row r="6" spans="1:8" ht="15.75" thickBot="1">
      <c r="A6" s="17"/>
      <c r="B6" s="35" t="s">
        <v>96</v>
      </c>
      <c r="C6" s="26">
        <v>5274</v>
      </c>
      <c r="D6" s="91"/>
      <c r="E6" s="26">
        <v>5047</v>
      </c>
      <c r="F6" s="91"/>
      <c r="G6" s="26">
        <v>228</v>
      </c>
      <c r="H6" s="31">
        <v>4.4999999999999998E-2</v>
      </c>
    </row>
    <row r="7" spans="1:8" ht="15.75" thickBot="1">
      <c r="A7" s="16"/>
      <c r="B7" s="36" t="s">
        <v>97</v>
      </c>
      <c r="C7" s="28">
        <v>6018</v>
      </c>
      <c r="D7" s="91"/>
      <c r="E7" s="28">
        <v>5665</v>
      </c>
      <c r="F7" s="91"/>
      <c r="G7" s="28">
        <v>353</v>
      </c>
      <c r="H7" s="30">
        <v>6.2E-2</v>
      </c>
    </row>
    <row r="8" spans="1:8" ht="15.75" thickBot="1">
      <c r="A8" s="16"/>
      <c r="B8" s="35" t="s">
        <v>269</v>
      </c>
      <c r="C8" s="26">
        <v>7054</v>
      </c>
      <c r="D8" s="91"/>
      <c r="E8" s="26">
        <v>6709</v>
      </c>
      <c r="F8" s="91"/>
      <c r="G8" s="26">
        <v>345</v>
      </c>
      <c r="H8" s="31">
        <v>5.0999999999999997E-2</v>
      </c>
    </row>
    <row r="9" spans="1:8" ht="15.75" thickBot="1">
      <c r="A9" s="16"/>
      <c r="B9" s="36" t="s">
        <v>270</v>
      </c>
      <c r="C9" s="28">
        <v>38193</v>
      </c>
      <c r="D9" s="91"/>
      <c r="E9" s="28">
        <v>38314</v>
      </c>
      <c r="F9" s="91"/>
      <c r="G9" s="28">
        <v>-121</v>
      </c>
      <c r="H9" s="30">
        <v>-3.0000000000000001E-3</v>
      </c>
    </row>
    <row r="10" spans="1:8" ht="4.5" customHeight="1">
      <c r="B10" s="217"/>
      <c r="C10" s="109"/>
      <c r="D10" s="91"/>
      <c r="E10" s="109"/>
      <c r="F10" s="91"/>
      <c r="G10" s="91"/>
      <c r="H10" s="91"/>
    </row>
    <row r="11" spans="1:8" ht="15.75" thickBot="1">
      <c r="A11" s="16"/>
      <c r="B11" s="36" t="s">
        <v>228</v>
      </c>
      <c r="C11" s="30">
        <v>0.13800000000000001</v>
      </c>
      <c r="D11" s="247">
        <v>0</v>
      </c>
      <c r="E11" s="30">
        <v>0.13200000000000001</v>
      </c>
      <c r="F11" s="91"/>
      <c r="G11" s="30">
        <v>6.0000000000000001E-3</v>
      </c>
      <c r="H11" s="28" t="s">
        <v>37</v>
      </c>
    </row>
    <row r="12" spans="1:8" ht="15.75" thickBot="1">
      <c r="A12" s="16"/>
      <c r="B12" s="35" t="s">
        <v>229</v>
      </c>
      <c r="C12" s="31">
        <v>0.158</v>
      </c>
      <c r="D12" s="247">
        <v>0</v>
      </c>
      <c r="E12" s="31">
        <v>0.14799999999999999</v>
      </c>
      <c r="F12" s="91"/>
      <c r="G12" s="31">
        <v>0.01</v>
      </c>
      <c r="H12" s="26" t="s">
        <v>37</v>
      </c>
    </row>
    <row r="13" spans="1:8" ht="15.75" thickBot="1">
      <c r="A13" s="16"/>
      <c r="B13" s="36" t="s">
        <v>266</v>
      </c>
      <c r="C13" s="30">
        <v>0.185</v>
      </c>
      <c r="D13" s="247">
        <v>0</v>
      </c>
      <c r="E13" s="30">
        <v>0.17499999999999999</v>
      </c>
      <c r="F13" s="91"/>
      <c r="G13" s="30">
        <v>0.01</v>
      </c>
      <c r="H13" s="28" t="s">
        <v>37</v>
      </c>
    </row>
    <row r="14" spans="1:8" ht="15.75" thickBot="1">
      <c r="A14" s="16"/>
      <c r="B14" s="35" t="s">
        <v>230</v>
      </c>
      <c r="C14" s="31">
        <v>7.0999999999999994E-2</v>
      </c>
      <c r="D14" s="247">
        <v>0</v>
      </c>
      <c r="E14" s="31">
        <v>6.7000000000000004E-2</v>
      </c>
      <c r="F14" s="91"/>
      <c r="G14" s="31">
        <v>4.0000000000000001E-3</v>
      </c>
      <c r="H14" s="26" t="s">
        <v>37</v>
      </c>
    </row>
    <row r="15" spans="1:8">
      <c r="B15" s="216" t="s">
        <v>292</v>
      </c>
      <c r="C15" s="155"/>
      <c r="D15" s="91"/>
      <c r="E15" s="155"/>
      <c r="F15" s="91"/>
      <c r="G15" s="155"/>
      <c r="H15" s="155"/>
    </row>
    <row r="16" spans="1:8" ht="15.75" thickBot="1">
      <c r="A16" s="16"/>
      <c r="B16" s="35" t="s">
        <v>96</v>
      </c>
      <c r="C16" s="26">
        <v>5274</v>
      </c>
      <c r="D16" s="91"/>
      <c r="E16" s="26">
        <v>5047</v>
      </c>
      <c r="F16" s="91"/>
      <c r="G16" s="26">
        <v>228</v>
      </c>
      <c r="H16" s="31">
        <v>4.4999999999999998E-2</v>
      </c>
    </row>
    <row r="17" spans="1:8" ht="15.75" thickBot="1">
      <c r="A17" s="17"/>
      <c r="B17" s="36" t="s">
        <v>97</v>
      </c>
      <c r="C17" s="28">
        <v>6018</v>
      </c>
      <c r="D17" s="91"/>
      <c r="E17" s="28">
        <v>5665</v>
      </c>
      <c r="F17" s="91"/>
      <c r="G17" s="28">
        <v>353</v>
      </c>
      <c r="H17" s="30">
        <v>6.2E-2</v>
      </c>
    </row>
    <row r="18" spans="1:8" ht="15.75" thickBot="1">
      <c r="A18" s="16"/>
      <c r="B18" s="35" t="s">
        <v>269</v>
      </c>
      <c r="C18" s="26">
        <v>7054</v>
      </c>
      <c r="D18" s="91"/>
      <c r="E18" s="26">
        <v>6709</v>
      </c>
      <c r="F18" s="91"/>
      <c r="G18" s="26">
        <v>345</v>
      </c>
      <c r="H18" s="31">
        <v>5.0999999999999997E-2</v>
      </c>
    </row>
    <row r="19" spans="1:8" ht="15.75" thickBot="1">
      <c r="A19" s="17"/>
      <c r="B19" s="36" t="s">
        <v>270</v>
      </c>
      <c r="C19" s="28">
        <v>38518</v>
      </c>
      <c r="D19" s="91"/>
      <c r="E19" s="28">
        <v>39243</v>
      </c>
      <c r="F19" s="91"/>
      <c r="G19" s="28">
        <v>-725</v>
      </c>
      <c r="H19" s="30">
        <v>-1.7999999999999999E-2</v>
      </c>
    </row>
    <row r="20" spans="1:8" ht="4.5" customHeight="1">
      <c r="B20" s="217"/>
      <c r="C20" s="109"/>
      <c r="D20" s="91"/>
      <c r="E20" s="109"/>
      <c r="F20" s="91"/>
      <c r="G20" s="91"/>
      <c r="H20" s="91"/>
    </row>
    <row r="21" spans="1:8" ht="15.75" thickBot="1">
      <c r="A21" s="17"/>
      <c r="B21" s="36" t="s">
        <v>228</v>
      </c>
      <c r="C21" s="30">
        <v>0.13700000000000001</v>
      </c>
      <c r="D21" s="247">
        <v>0</v>
      </c>
      <c r="E21" s="30">
        <v>0.129</v>
      </c>
      <c r="F21" s="243">
        <v>0</v>
      </c>
      <c r="G21" s="30">
        <v>8.0000000000000002E-3</v>
      </c>
      <c r="H21" s="28" t="s">
        <v>37</v>
      </c>
    </row>
    <row r="22" spans="1:8" ht="15.75" thickBot="1">
      <c r="A22" s="17"/>
      <c r="B22" s="35" t="s">
        <v>229</v>
      </c>
      <c r="C22" s="31">
        <v>0.156</v>
      </c>
      <c r="D22" s="247">
        <v>0</v>
      </c>
      <c r="E22" s="31">
        <v>0.14399999999999999</v>
      </c>
      <c r="F22" s="243">
        <v>0</v>
      </c>
      <c r="G22" s="31">
        <v>1.2E-2</v>
      </c>
      <c r="H22" s="26" t="s">
        <v>37</v>
      </c>
    </row>
    <row r="23" spans="1:8" ht="15.75" thickBot="1">
      <c r="A23" s="17"/>
      <c r="B23" s="36" t="s">
        <v>266</v>
      </c>
      <c r="C23" s="30">
        <v>0.183</v>
      </c>
      <c r="D23" s="247">
        <v>0</v>
      </c>
      <c r="E23" s="30">
        <v>0.17100000000000001</v>
      </c>
      <c r="F23" s="243">
        <v>0</v>
      </c>
      <c r="G23" s="30">
        <v>1.2E-2</v>
      </c>
      <c r="H23" s="28" t="s">
        <v>37</v>
      </c>
    </row>
    <row r="24" spans="1:8" ht="15" customHeight="1" thickBot="1">
      <c r="A24" s="16"/>
      <c r="B24" s="35" t="s">
        <v>230</v>
      </c>
      <c r="C24" s="31">
        <v>7.0999999999999994E-2</v>
      </c>
      <c r="D24" s="247">
        <v>0</v>
      </c>
      <c r="E24" s="31">
        <v>6.7000000000000004E-2</v>
      </c>
      <c r="F24" s="243">
        <v>0</v>
      </c>
      <c r="G24" s="31">
        <v>4.0000000000000001E-3</v>
      </c>
      <c r="H24" s="26" t="s">
        <v>37</v>
      </c>
    </row>
    <row r="25" spans="1:8">
      <c r="B25" s="218"/>
      <c r="C25" s="91"/>
      <c r="D25" s="91"/>
      <c r="E25" s="91"/>
      <c r="F25" s="91"/>
      <c r="G25" s="91"/>
      <c r="H25" s="91"/>
    </row>
    <row r="26" spans="1:8" ht="15.75" thickBot="1">
      <c r="B26" s="36" t="s">
        <v>352</v>
      </c>
      <c r="C26" s="30">
        <v>0.23699999999999999</v>
      </c>
      <c r="D26" s="247">
        <v>0</v>
      </c>
      <c r="E26" s="30">
        <v>0.22800000000000001</v>
      </c>
      <c r="F26" s="243">
        <v>0</v>
      </c>
      <c r="G26" s="30">
        <v>0.01</v>
      </c>
      <c r="H26" s="28" t="s">
        <v>37</v>
      </c>
    </row>
    <row r="27" spans="1:8">
      <c r="B27" s="218"/>
      <c r="C27" s="91"/>
      <c r="D27" s="91"/>
      <c r="E27" s="91"/>
      <c r="F27" s="91"/>
      <c r="G27" s="91"/>
      <c r="H27" s="91"/>
    </row>
    <row r="28" spans="1:8" ht="15.75" thickBot="1">
      <c r="A28" s="18"/>
      <c r="B28" s="35" t="s">
        <v>231</v>
      </c>
      <c r="C28" s="31">
        <v>0.44900000000000001</v>
      </c>
      <c r="D28" s="91"/>
      <c r="E28" s="31">
        <v>0.45500000000000002</v>
      </c>
      <c r="F28" s="91"/>
      <c r="G28" s="31">
        <v>-7.0000000000000001E-3</v>
      </c>
      <c r="H28" s="26" t="s">
        <v>37</v>
      </c>
    </row>
    <row r="29" spans="1:8" ht="15.75" thickBot="1">
      <c r="A29" s="18"/>
      <c r="B29" s="36" t="s">
        <v>134</v>
      </c>
      <c r="C29" s="30">
        <v>0.17499999999999999</v>
      </c>
      <c r="D29" s="91"/>
      <c r="E29" s="30">
        <v>0.222</v>
      </c>
      <c r="F29" s="91"/>
      <c r="G29" s="30">
        <v>-4.7E-2</v>
      </c>
      <c r="H29" s="28" t="s">
        <v>37</v>
      </c>
    </row>
    <row r="31" spans="1:8">
      <c r="B31" s="187" t="s">
        <v>137</v>
      </c>
    </row>
  </sheetData>
  <mergeCells count="1">
    <mergeCell ref="G3:H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H18"/>
  <sheetViews>
    <sheetView showGridLines="0" zoomScaleNormal="100" workbookViewId="0"/>
  </sheetViews>
  <sheetFormatPr baseColWidth="10" defaultRowHeight="15"/>
  <cols>
    <col min="1" max="1" width="11.42578125" customWidth="1"/>
    <col min="2" max="2" width="53.42578125" bestFit="1" customWidth="1"/>
    <col min="3" max="3" width="11.85546875" customWidth="1"/>
    <col min="4" max="4" width="1" customWidth="1"/>
    <col min="5" max="5" width="11.7109375" customWidth="1"/>
    <col min="6" max="6" width="1" customWidth="1"/>
    <col min="7" max="7" width="19.28515625" bestFit="1" customWidth="1"/>
    <col min="8" max="8" width="13.42578125" bestFit="1" customWidth="1"/>
  </cols>
  <sheetData>
    <row r="1" spans="1:8">
      <c r="B1" s="4"/>
    </row>
    <row r="3" spans="1:8">
      <c r="C3" s="54"/>
      <c r="D3" s="54"/>
      <c r="E3" s="54"/>
      <c r="F3" s="54"/>
      <c r="G3" s="281" t="s">
        <v>138</v>
      </c>
      <c r="H3" s="281"/>
    </row>
    <row r="4" spans="1:8">
      <c r="B4" s="24" t="s">
        <v>115</v>
      </c>
      <c r="C4" s="230">
        <f>+Summary!C3</f>
        <v>46112</v>
      </c>
      <c r="D4" s="7" t="s">
        <v>28</v>
      </c>
      <c r="E4" s="230">
        <f>+Summary!E3</f>
        <v>45747</v>
      </c>
      <c r="F4" s="92" t="s">
        <v>28</v>
      </c>
      <c r="G4" s="264" t="s">
        <v>139</v>
      </c>
      <c r="H4" s="264" t="s">
        <v>29</v>
      </c>
    </row>
    <row r="5" spans="1:8" ht="0.75" customHeight="1">
      <c r="A5" s="15"/>
      <c r="B5" s="15"/>
      <c r="C5" s="137"/>
      <c r="D5" s="54"/>
      <c r="E5" s="137"/>
      <c r="F5" s="54"/>
      <c r="G5" s="137" t="e">
        <f>+#REF!-#REF!</f>
        <v>#REF!</v>
      </c>
      <c r="H5" s="143" t="e">
        <f>+#REF!/#REF!-1</f>
        <v>#REF!</v>
      </c>
    </row>
    <row r="6" spans="1:8" s="111" customFormat="1" ht="15.75" thickBot="1">
      <c r="A6" s="138"/>
      <c r="B6" s="34" t="s">
        <v>232</v>
      </c>
      <c r="C6" s="146">
        <v>22168</v>
      </c>
      <c r="D6" s="54"/>
      <c r="E6" s="146">
        <v>24164</v>
      </c>
      <c r="F6" s="54"/>
      <c r="G6" s="146">
        <v>-1997</v>
      </c>
      <c r="H6" s="147">
        <v>-8.3000000000000004E-2</v>
      </c>
    </row>
    <row r="7" spans="1:8" ht="15.75" thickBot="1">
      <c r="A7" s="15"/>
      <c r="B7" s="37" t="s">
        <v>289</v>
      </c>
      <c r="C7" s="28">
        <v>7367</v>
      </c>
      <c r="D7" s="54"/>
      <c r="E7" s="28">
        <v>7559</v>
      </c>
      <c r="F7" s="54"/>
      <c r="G7" s="28">
        <v>-192</v>
      </c>
      <c r="H7" s="30">
        <v>-2.5000000000000001E-2</v>
      </c>
    </row>
    <row r="8" spans="1:8" s="111" customFormat="1" ht="15.75" thickBot="1">
      <c r="A8" s="138"/>
      <c r="B8" s="35" t="s">
        <v>267</v>
      </c>
      <c r="C8" s="146">
        <v>29534</v>
      </c>
      <c r="D8" s="54"/>
      <c r="E8" s="146">
        <v>31723</v>
      </c>
      <c r="F8" s="54"/>
      <c r="G8" s="146">
        <v>-2189</v>
      </c>
      <c r="H8" s="147">
        <v>-6.9000000000000006E-2</v>
      </c>
    </row>
    <row r="9" spans="1:8" s="111" customFormat="1">
      <c r="A9" s="138"/>
      <c r="B9" s="152"/>
      <c r="C9" s="267"/>
      <c r="D9" s="54"/>
      <c r="E9" s="267"/>
      <c r="F9" s="54"/>
      <c r="G9" s="267"/>
      <c r="H9" s="268"/>
    </row>
    <row r="10" spans="1:8" ht="15.75" thickBot="1">
      <c r="A10" s="15"/>
      <c r="B10" s="36" t="s">
        <v>395</v>
      </c>
      <c r="C10" s="269">
        <v>13802</v>
      </c>
      <c r="D10" s="270"/>
      <c r="E10" s="269">
        <v>15172</v>
      </c>
      <c r="F10" s="54"/>
      <c r="G10" s="28">
        <v>-1370</v>
      </c>
      <c r="H10" s="30">
        <v>-0.09</v>
      </c>
    </row>
    <row r="11" spans="1:8">
      <c r="B11" s="215"/>
      <c r="C11" s="48"/>
      <c r="D11" s="54"/>
      <c r="E11" s="48"/>
      <c r="F11" s="54"/>
      <c r="G11" s="48"/>
      <c r="H11" s="48"/>
    </row>
    <row r="12" spans="1:8" ht="15.75" thickBot="1">
      <c r="A12" s="15"/>
      <c r="B12" s="35" t="s">
        <v>233</v>
      </c>
      <c r="C12" s="31">
        <v>0.81</v>
      </c>
      <c r="D12" s="161"/>
      <c r="E12" s="31">
        <v>0.77900000000000003</v>
      </c>
      <c r="F12" s="54"/>
      <c r="G12" s="31">
        <v>3.1E-2</v>
      </c>
      <c r="H12" s="31" t="s">
        <v>37</v>
      </c>
    </row>
    <row r="13" spans="1:8" ht="15.75" thickBot="1">
      <c r="A13" s="15"/>
      <c r="B13" s="36" t="s">
        <v>128</v>
      </c>
      <c r="C13" s="30">
        <v>0.85899999999999999</v>
      </c>
      <c r="D13" s="161"/>
      <c r="E13" s="30">
        <v>0.80100000000000005</v>
      </c>
      <c r="F13" s="54"/>
      <c r="G13" s="30">
        <v>5.8000000000000003E-2</v>
      </c>
      <c r="H13" s="30" t="s">
        <v>37</v>
      </c>
    </row>
    <row r="14" spans="1:8" ht="15.75" thickBot="1">
      <c r="A14" s="15"/>
      <c r="B14" s="35" t="s">
        <v>263</v>
      </c>
      <c r="C14" s="32">
        <v>1.42</v>
      </c>
      <c r="D14" s="54"/>
      <c r="E14" s="32">
        <v>1.48</v>
      </c>
      <c r="F14" s="54"/>
      <c r="G14" s="32">
        <v>-0.06</v>
      </c>
      <c r="H14" s="31" t="s">
        <v>37</v>
      </c>
    </row>
    <row r="15" spans="1:8" ht="15.75" thickBot="1">
      <c r="A15" s="15"/>
      <c r="B15" s="36" t="s">
        <v>129</v>
      </c>
      <c r="C15" s="33">
        <v>1.91</v>
      </c>
      <c r="D15" s="54"/>
      <c r="E15" s="33">
        <v>2.09</v>
      </c>
      <c r="F15" s="54"/>
      <c r="G15" s="33">
        <v>-0.18</v>
      </c>
      <c r="H15" s="30" t="s">
        <v>37</v>
      </c>
    </row>
    <row r="17" spans="2:2">
      <c r="B17" s="187" t="s">
        <v>137</v>
      </c>
    </row>
    <row r="18" spans="2:2">
      <c r="B18" s="90"/>
    </row>
  </sheetData>
  <mergeCells count="1">
    <mergeCell ref="G3:H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14"/>
  <sheetViews>
    <sheetView showGridLines="0" workbookViewId="0"/>
  </sheetViews>
  <sheetFormatPr baseColWidth="10" defaultRowHeight="15"/>
  <cols>
    <col min="1" max="1" width="11.42578125" customWidth="1"/>
    <col min="2" max="2" width="51.28515625" bestFit="1" customWidth="1"/>
    <col min="3" max="3" width="12.42578125" bestFit="1" customWidth="1"/>
    <col min="4" max="4" width="1" customWidth="1"/>
    <col min="5" max="5" width="12" customWidth="1"/>
    <col min="6" max="6" width="1" customWidth="1"/>
    <col min="7" max="7" width="19.28515625" bestFit="1" customWidth="1"/>
    <col min="8" max="8" width="13.42578125" bestFit="1" customWidth="1"/>
  </cols>
  <sheetData>
    <row r="1" spans="1:8">
      <c r="B1" s="4"/>
    </row>
    <row r="3" spans="1:8">
      <c r="C3" s="54"/>
      <c r="D3" s="54"/>
      <c r="E3" s="54"/>
      <c r="F3" s="54"/>
      <c r="G3" s="281" t="s">
        <v>138</v>
      </c>
      <c r="H3" s="281"/>
    </row>
    <row r="4" spans="1:8">
      <c r="B4" s="185" t="s">
        <v>268</v>
      </c>
      <c r="C4" s="230">
        <f>+Summary!C3</f>
        <v>46112</v>
      </c>
      <c r="D4" s="7" t="s">
        <v>28</v>
      </c>
      <c r="E4" s="230">
        <f>+Summary!E3</f>
        <v>45747</v>
      </c>
      <c r="F4" s="92" t="s">
        <v>28</v>
      </c>
      <c r="G4" s="264" t="s">
        <v>139</v>
      </c>
      <c r="H4" s="264" t="s">
        <v>29</v>
      </c>
    </row>
    <row r="5" spans="1:8" ht="15.75" thickBot="1">
      <c r="A5" s="15"/>
      <c r="B5" s="35" t="s">
        <v>135</v>
      </c>
      <c r="C5" s="26">
        <v>8277</v>
      </c>
      <c r="D5" s="95"/>
      <c r="E5" s="26">
        <v>8253</v>
      </c>
      <c r="F5" s="95"/>
      <c r="G5" s="26">
        <v>24</v>
      </c>
      <c r="H5" s="31">
        <v>3.0000000000000001E-3</v>
      </c>
    </row>
    <row r="6" spans="1:8" ht="15.75" thickBot="1">
      <c r="A6" s="23"/>
      <c r="B6" s="36" t="s">
        <v>234</v>
      </c>
      <c r="C6" s="28">
        <v>874</v>
      </c>
      <c r="D6" s="54"/>
      <c r="E6" s="28">
        <v>890</v>
      </c>
      <c r="F6" s="54"/>
      <c r="G6" s="28">
        <v>-16</v>
      </c>
      <c r="H6" s="30">
        <v>-1.7999999999999999E-2</v>
      </c>
    </row>
    <row r="7" spans="1:8" ht="15.75" thickBot="1">
      <c r="A7" s="23"/>
      <c r="B7" s="214" t="s">
        <v>235</v>
      </c>
      <c r="C7" s="26">
        <v>658</v>
      </c>
      <c r="D7" s="54"/>
      <c r="E7" s="26">
        <v>655</v>
      </c>
      <c r="F7" s="54"/>
      <c r="G7" s="26">
        <v>3</v>
      </c>
      <c r="H7" s="31">
        <v>5.0000000000000001E-3</v>
      </c>
    </row>
    <row r="8" spans="1:8" ht="15.75" thickBot="1">
      <c r="A8" s="23"/>
      <c r="B8" s="36" t="s">
        <v>353</v>
      </c>
      <c r="C8" s="28">
        <v>59</v>
      </c>
      <c r="D8" s="54"/>
      <c r="E8" s="28">
        <v>59</v>
      </c>
      <c r="F8" s="54"/>
      <c r="G8" s="28">
        <v>0</v>
      </c>
      <c r="H8" s="30">
        <v>0</v>
      </c>
    </row>
    <row r="9" spans="1:8" ht="15.75" thickBot="1">
      <c r="A9" s="23"/>
      <c r="B9" s="35" t="s">
        <v>282</v>
      </c>
      <c r="C9" s="26">
        <v>3726691</v>
      </c>
      <c r="D9" s="95"/>
      <c r="E9" s="26">
        <v>3373519</v>
      </c>
      <c r="F9" s="95"/>
      <c r="G9" s="26">
        <v>353172</v>
      </c>
      <c r="H9" s="31">
        <v>0.105</v>
      </c>
    </row>
    <row r="10" spans="1:8" ht="15.75" thickBot="1">
      <c r="A10" s="23"/>
      <c r="B10" s="36" t="s">
        <v>288</v>
      </c>
      <c r="C10" s="28">
        <v>1382</v>
      </c>
      <c r="D10" s="54"/>
      <c r="E10" s="28">
        <v>1403</v>
      </c>
      <c r="F10" s="54"/>
      <c r="G10" s="28">
        <v>-21</v>
      </c>
      <c r="H10" s="30">
        <v>-1.4999999999999999E-2</v>
      </c>
    </row>
    <row r="11" spans="1:8" ht="15.75" thickBot="1">
      <c r="A11" s="23"/>
      <c r="B11" s="35" t="s">
        <v>283</v>
      </c>
      <c r="C11" s="26">
        <v>96790</v>
      </c>
      <c r="D11" s="95"/>
      <c r="E11" s="26">
        <v>87704</v>
      </c>
      <c r="F11" s="95"/>
      <c r="G11" s="26">
        <v>9086</v>
      </c>
      <c r="H11" s="31">
        <v>0.104</v>
      </c>
    </row>
    <row r="13" spans="1:8">
      <c r="B13" s="187" t="s">
        <v>137</v>
      </c>
    </row>
    <row r="14" spans="1:8">
      <c r="B14" s="187"/>
    </row>
  </sheetData>
  <mergeCells count="1">
    <mergeCell ref="G3:H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E40"/>
  <sheetViews>
    <sheetView showGridLines="0" topLeftCell="C1" zoomScaleNormal="100" workbookViewId="0">
      <selection activeCell="C1" sqref="C1:D1"/>
    </sheetView>
  </sheetViews>
  <sheetFormatPr baseColWidth="10" defaultRowHeight="15"/>
  <cols>
    <col min="1" max="1" width="44.28515625" hidden="1" customWidth="1"/>
    <col min="2" max="2" width="174.28515625" hidden="1" customWidth="1"/>
    <col min="3" max="3" width="46.85546875" bestFit="1" customWidth="1"/>
    <col min="4" max="4" width="179.7109375" customWidth="1"/>
  </cols>
  <sheetData>
    <row r="1" spans="1:4" ht="22.5" customHeight="1">
      <c r="A1" s="38" t="s">
        <v>35</v>
      </c>
      <c r="B1" s="38"/>
      <c r="C1" s="285" t="s">
        <v>236</v>
      </c>
      <c r="D1" s="285"/>
    </row>
    <row r="2" spans="1:4" ht="31.5" customHeight="1">
      <c r="A2" s="39" t="s">
        <v>59</v>
      </c>
      <c r="B2" s="39" t="s">
        <v>36</v>
      </c>
      <c r="C2" s="212" t="s">
        <v>271</v>
      </c>
      <c r="D2" s="212" t="s">
        <v>237</v>
      </c>
    </row>
    <row r="3" spans="1:4" ht="24.95" customHeight="1">
      <c r="A3" s="45" t="s">
        <v>38</v>
      </c>
      <c r="B3" s="44" t="s">
        <v>89</v>
      </c>
      <c r="C3" s="210" t="s">
        <v>302</v>
      </c>
      <c r="D3" s="213" t="s">
        <v>349</v>
      </c>
    </row>
    <row r="4" spans="1:4">
      <c r="A4" s="46" t="s">
        <v>66</v>
      </c>
      <c r="B4" s="47" t="s">
        <v>91</v>
      </c>
      <c r="C4" s="210" t="s">
        <v>238</v>
      </c>
      <c r="D4" s="213" t="s">
        <v>239</v>
      </c>
    </row>
    <row r="5" spans="1:4">
      <c r="A5" s="45" t="s">
        <v>67</v>
      </c>
      <c r="B5" s="47" t="s">
        <v>77</v>
      </c>
      <c r="C5" s="211" t="s">
        <v>119</v>
      </c>
      <c r="D5" s="213" t="s">
        <v>350</v>
      </c>
    </row>
    <row r="6" spans="1:4">
      <c r="A6" s="45"/>
      <c r="B6" s="47"/>
      <c r="C6" s="211" t="s">
        <v>373</v>
      </c>
      <c r="D6" s="213" t="s">
        <v>389</v>
      </c>
    </row>
    <row r="7" spans="1:4">
      <c r="A7" s="45" t="s">
        <v>54</v>
      </c>
      <c r="B7" s="47" t="s">
        <v>84</v>
      </c>
      <c r="C7" s="211" t="s">
        <v>214</v>
      </c>
      <c r="D7" s="213" t="s">
        <v>381</v>
      </c>
    </row>
    <row r="8" spans="1:4">
      <c r="A8" s="46" t="s">
        <v>62</v>
      </c>
      <c r="B8" s="47" t="s">
        <v>73</v>
      </c>
      <c r="C8" s="211" t="s">
        <v>125</v>
      </c>
      <c r="D8" s="213" t="s">
        <v>278</v>
      </c>
    </row>
    <row r="9" spans="1:4">
      <c r="A9" s="46" t="s">
        <v>55</v>
      </c>
      <c r="B9" t="s">
        <v>88</v>
      </c>
      <c r="C9" s="211" t="s">
        <v>246</v>
      </c>
      <c r="D9" s="213" t="s">
        <v>279</v>
      </c>
    </row>
    <row r="10" spans="1:4">
      <c r="A10" s="46" t="s">
        <v>60</v>
      </c>
      <c r="B10" s="47"/>
      <c r="C10" s="211" t="s">
        <v>252</v>
      </c>
      <c r="D10" s="213" t="s">
        <v>280</v>
      </c>
    </row>
    <row r="11" spans="1:4">
      <c r="A11" s="46" t="s">
        <v>92</v>
      </c>
      <c r="B11" s="47"/>
      <c r="C11" s="211" t="s">
        <v>253</v>
      </c>
      <c r="D11" s="213" t="s">
        <v>390</v>
      </c>
    </row>
    <row r="12" spans="1:4">
      <c r="A12" s="45" t="s">
        <v>63</v>
      </c>
      <c r="B12" s="47" t="s">
        <v>74</v>
      </c>
      <c r="C12" s="211" t="s">
        <v>281</v>
      </c>
      <c r="D12" s="213" t="s">
        <v>242</v>
      </c>
    </row>
    <row r="13" spans="1:4" ht="15" customHeight="1">
      <c r="A13" s="46" t="s">
        <v>61</v>
      </c>
      <c r="B13" s="47" t="s">
        <v>72</v>
      </c>
      <c r="C13" s="211" t="s">
        <v>213</v>
      </c>
      <c r="D13" s="213" t="s">
        <v>241</v>
      </c>
    </row>
    <row r="14" spans="1:4">
      <c r="A14" s="46" t="s">
        <v>53</v>
      </c>
      <c r="B14" s="47" t="s">
        <v>83</v>
      </c>
      <c r="C14" s="211" t="s">
        <v>118</v>
      </c>
      <c r="D14" s="213" t="s">
        <v>240</v>
      </c>
    </row>
    <row r="15" spans="1:4">
      <c r="A15" s="46" t="s">
        <v>69</v>
      </c>
      <c r="B15" s="47" t="s">
        <v>85</v>
      </c>
      <c r="C15" s="211" t="s">
        <v>247</v>
      </c>
      <c r="D15" s="213" t="s">
        <v>370</v>
      </c>
    </row>
    <row r="16" spans="1:4">
      <c r="A16" s="46" t="s">
        <v>70</v>
      </c>
      <c r="B16" s="47" t="s">
        <v>86</v>
      </c>
      <c r="C16" s="211" t="s">
        <v>249</v>
      </c>
      <c r="D16" s="213" t="s">
        <v>371</v>
      </c>
    </row>
    <row r="17" spans="1:4">
      <c r="A17" s="46" t="s">
        <v>68</v>
      </c>
      <c r="B17" s="47" t="s">
        <v>82</v>
      </c>
      <c r="C17" s="211" t="s">
        <v>248</v>
      </c>
      <c r="D17" s="213" t="s">
        <v>376</v>
      </c>
    </row>
    <row r="18" spans="1:4">
      <c r="A18" s="46" t="s">
        <v>50</v>
      </c>
      <c r="B18" s="47" t="s">
        <v>81</v>
      </c>
      <c r="C18" s="211" t="s">
        <v>245</v>
      </c>
      <c r="D18" s="213" t="s">
        <v>372</v>
      </c>
    </row>
    <row r="19" spans="1:4">
      <c r="A19" s="46" t="s">
        <v>40</v>
      </c>
      <c r="B19" s="47" t="s">
        <v>76</v>
      </c>
      <c r="C19" s="211" t="s">
        <v>244</v>
      </c>
      <c r="D19" s="213" t="s">
        <v>375</v>
      </c>
    </row>
    <row r="20" spans="1:4">
      <c r="A20" s="46" t="s">
        <v>64</v>
      </c>
      <c r="B20" s="47" t="s">
        <v>75</v>
      </c>
      <c r="C20" s="211" t="s">
        <v>367</v>
      </c>
      <c r="D20" s="213" t="s">
        <v>382</v>
      </c>
    </row>
    <row r="21" spans="1:4">
      <c r="A21" s="46" t="s">
        <v>46</v>
      </c>
      <c r="B21" s="47" t="s">
        <v>78</v>
      </c>
      <c r="C21" s="211" t="s">
        <v>117</v>
      </c>
      <c r="D21" s="213" t="s">
        <v>383</v>
      </c>
    </row>
    <row r="22" spans="1:4">
      <c r="A22" s="46" t="s">
        <v>49</v>
      </c>
      <c r="B22" s="47" t="s">
        <v>80</v>
      </c>
      <c r="C22" s="211" t="s">
        <v>215</v>
      </c>
      <c r="D22" s="213" t="s">
        <v>403</v>
      </c>
    </row>
    <row r="23" spans="1:4">
      <c r="A23" s="46" t="s">
        <v>48</v>
      </c>
      <c r="B23" s="47" t="s">
        <v>79</v>
      </c>
      <c r="C23" s="211" t="s">
        <v>254</v>
      </c>
      <c r="D23" s="213" t="s">
        <v>384</v>
      </c>
    </row>
    <row r="24" spans="1:4">
      <c r="A24" s="46" t="s">
        <v>57</v>
      </c>
      <c r="B24" s="47"/>
      <c r="C24" s="211" t="s">
        <v>95</v>
      </c>
      <c r="D24" s="213" t="s">
        <v>243</v>
      </c>
    </row>
    <row r="25" spans="1:4">
      <c r="A25" s="46" t="s">
        <v>33</v>
      </c>
      <c r="B25" s="47"/>
      <c r="C25" s="211" t="s">
        <v>93</v>
      </c>
      <c r="D25" s="213" t="s">
        <v>307</v>
      </c>
    </row>
    <row r="26" spans="1:4">
      <c r="A26" s="46" t="s">
        <v>45</v>
      </c>
      <c r="B26" s="47" t="s">
        <v>77</v>
      </c>
      <c r="C26" s="211" t="s">
        <v>94</v>
      </c>
      <c r="D26" s="213" t="s">
        <v>308</v>
      </c>
    </row>
    <row r="27" spans="1:4">
      <c r="A27" s="46" t="s">
        <v>65</v>
      </c>
      <c r="B27" s="47" t="s">
        <v>90</v>
      </c>
      <c r="C27" s="211" t="s">
        <v>250</v>
      </c>
      <c r="D27" s="213" t="s">
        <v>251</v>
      </c>
    </row>
    <row r="28" spans="1:4" ht="23.25">
      <c r="A28" s="46" t="s">
        <v>71</v>
      </c>
      <c r="B28" s="47" t="s">
        <v>87</v>
      </c>
      <c r="C28" s="279" t="s">
        <v>134</v>
      </c>
      <c r="D28" s="213" t="s">
        <v>404</v>
      </c>
    </row>
    <row r="29" spans="1:4">
      <c r="A29" s="46"/>
      <c r="B29" s="47"/>
      <c r="D29" s="44"/>
    </row>
    <row r="30" spans="1:4" ht="15" hidden="1" customHeight="1"/>
    <row r="31" spans="1:4" ht="15" hidden="1" customHeight="1">
      <c r="D31" t="s">
        <v>56</v>
      </c>
    </row>
    <row r="32" spans="1:4" ht="15" hidden="1" customHeight="1">
      <c r="C32" t="s">
        <v>39</v>
      </c>
      <c r="D32" t="s">
        <v>34</v>
      </c>
    </row>
    <row r="33" spans="3:5" ht="15" hidden="1" customHeight="1">
      <c r="C33" t="s">
        <v>41</v>
      </c>
      <c r="D33" t="s">
        <v>34</v>
      </c>
    </row>
    <row r="34" spans="3:5" ht="15" hidden="1" customHeight="1">
      <c r="C34" t="s">
        <v>42</v>
      </c>
      <c r="D34" t="s">
        <v>34</v>
      </c>
      <c r="E34" t="s">
        <v>58</v>
      </c>
    </row>
    <row r="35" spans="3:5" ht="15" hidden="1" customHeight="1">
      <c r="C35" t="s">
        <v>43</v>
      </c>
      <c r="D35" t="s">
        <v>34</v>
      </c>
      <c r="E35" t="s">
        <v>58</v>
      </c>
    </row>
    <row r="36" spans="3:5" ht="15" hidden="1" customHeight="1">
      <c r="C36" t="s">
        <v>44</v>
      </c>
      <c r="D36" t="s">
        <v>34</v>
      </c>
      <c r="E36" t="s">
        <v>58</v>
      </c>
    </row>
    <row r="37" spans="3:5" ht="15" hidden="1" customHeight="1">
      <c r="C37" t="s">
        <v>51</v>
      </c>
      <c r="D37" t="s">
        <v>34</v>
      </c>
    </row>
    <row r="38" spans="3:5" ht="15" hidden="1" customHeight="1">
      <c r="C38" t="s">
        <v>52</v>
      </c>
      <c r="D38" t="s">
        <v>34</v>
      </c>
    </row>
    <row r="39" spans="3:5" ht="15" hidden="1" customHeight="1">
      <c r="C39" t="s">
        <v>47</v>
      </c>
    </row>
    <row r="40" spans="3:5" ht="15" hidden="1" customHeight="1"/>
  </sheetData>
  <sortState xmlns:xlrd2="http://schemas.microsoft.com/office/spreadsheetml/2017/richdata2" ref="C3:D28">
    <sortCondition ref="C3:C28"/>
  </sortState>
  <mergeCells count="1">
    <mergeCell ref="C1:D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G5"/>
  <sheetViews>
    <sheetView showGridLines="0" zoomScaleNormal="100" workbookViewId="0"/>
  </sheetViews>
  <sheetFormatPr baseColWidth="10" defaultColWidth="11.42578125" defaultRowHeight="12.75"/>
  <cols>
    <col min="1" max="1" width="174" style="190" customWidth="1"/>
    <col min="2" max="16384" width="11.42578125" style="190"/>
  </cols>
  <sheetData>
    <row r="1" spans="1:7" ht="409.5" customHeight="1">
      <c r="A1" s="192" t="s">
        <v>255</v>
      </c>
      <c r="G1" s="191"/>
    </row>
    <row r="5" spans="1:7">
      <c r="G5" s="19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30"/>
  <sheetViews>
    <sheetView showGridLines="0" tabSelected="1" workbookViewId="0"/>
  </sheetViews>
  <sheetFormatPr baseColWidth="10" defaultRowHeight="15"/>
  <cols>
    <col min="3" max="3" width="35.42578125" bestFit="1" customWidth="1"/>
  </cols>
  <sheetData>
    <row r="1" spans="1:11">
      <c r="A1" s="54"/>
      <c r="B1" s="54"/>
      <c r="C1" s="54"/>
      <c r="D1" s="54"/>
      <c r="E1" s="54"/>
      <c r="F1" s="54"/>
      <c r="G1" s="54"/>
      <c r="H1" s="54"/>
      <c r="I1" s="54"/>
      <c r="J1" s="54"/>
      <c r="K1" s="54"/>
    </row>
    <row r="2" spans="1:11">
      <c r="A2" s="54"/>
      <c r="B2" s="54"/>
      <c r="C2" s="193" t="s">
        <v>102</v>
      </c>
      <c r="D2" s="54"/>
      <c r="E2" s="54"/>
      <c r="F2" s="54"/>
      <c r="G2" s="54"/>
      <c r="H2" s="54"/>
      <c r="I2" s="54"/>
      <c r="J2" s="54"/>
      <c r="K2" s="54"/>
    </row>
    <row r="3" spans="1:11">
      <c r="A3" s="54"/>
      <c r="B3" s="54"/>
      <c r="C3" s="54"/>
      <c r="D3" s="54"/>
      <c r="E3" s="54"/>
      <c r="F3" s="54"/>
      <c r="G3" s="54"/>
      <c r="H3" s="54"/>
      <c r="I3" s="54"/>
      <c r="J3" s="54"/>
      <c r="K3" s="54"/>
    </row>
    <row r="4" spans="1:11">
      <c r="A4" s="54"/>
      <c r="B4" s="195"/>
      <c r="C4" s="194" t="s">
        <v>103</v>
      </c>
      <c r="D4" s="54"/>
      <c r="E4" s="54"/>
      <c r="F4" s="54"/>
      <c r="G4" s="54"/>
      <c r="H4" s="54"/>
      <c r="I4" s="54"/>
      <c r="J4" s="54"/>
      <c r="K4" s="54"/>
    </row>
    <row r="5" spans="1:11">
      <c r="A5" s="54"/>
      <c r="B5" s="195"/>
      <c r="C5" s="194" t="s">
        <v>104</v>
      </c>
      <c r="D5" s="54"/>
      <c r="E5" s="54"/>
      <c r="F5" s="54"/>
      <c r="G5" s="54"/>
      <c r="H5" s="54"/>
      <c r="I5" s="54"/>
      <c r="J5" s="54"/>
      <c r="K5" s="54"/>
    </row>
    <row r="6" spans="1:11">
      <c r="A6" s="54"/>
      <c r="B6" s="195"/>
      <c r="C6" s="194" t="s">
        <v>105</v>
      </c>
      <c r="D6" s="54"/>
      <c r="E6" s="54"/>
      <c r="F6" s="54"/>
      <c r="G6" s="54"/>
      <c r="H6" s="54"/>
      <c r="I6" s="54"/>
      <c r="J6" s="54"/>
      <c r="K6" s="54"/>
    </row>
    <row r="7" spans="1:11">
      <c r="A7" s="54"/>
      <c r="B7" s="195"/>
      <c r="C7" s="194" t="s">
        <v>106</v>
      </c>
      <c r="D7" s="54"/>
      <c r="E7" s="54"/>
      <c r="F7" s="54"/>
      <c r="G7" s="54"/>
      <c r="H7" s="54"/>
      <c r="I7" s="54"/>
      <c r="J7" s="54"/>
      <c r="K7" s="54"/>
    </row>
    <row r="8" spans="1:11">
      <c r="A8" s="54"/>
      <c r="B8" s="195"/>
      <c r="C8" s="194" t="s">
        <v>107</v>
      </c>
      <c r="D8" s="54"/>
      <c r="E8" s="54"/>
      <c r="F8" s="54"/>
      <c r="G8" s="54"/>
      <c r="H8" s="54"/>
      <c r="I8" s="54"/>
      <c r="J8" s="54"/>
      <c r="K8" s="54"/>
    </row>
    <row r="9" spans="1:11">
      <c r="A9" s="54"/>
      <c r="B9" s="195"/>
      <c r="C9" s="194" t="s">
        <v>385</v>
      </c>
      <c r="D9" s="54"/>
      <c r="E9" s="54"/>
      <c r="F9" s="54"/>
      <c r="G9" s="54"/>
      <c r="H9" s="54"/>
      <c r="I9" s="54"/>
      <c r="J9" s="54"/>
      <c r="K9" s="54"/>
    </row>
    <row r="10" spans="1:11">
      <c r="A10" s="54"/>
      <c r="B10" s="195"/>
      <c r="C10" s="194" t="s">
        <v>108</v>
      </c>
      <c r="D10" s="54"/>
      <c r="E10" s="54"/>
      <c r="F10" s="54"/>
      <c r="G10" s="54"/>
      <c r="H10" s="54"/>
      <c r="I10" s="54"/>
      <c r="J10" s="54"/>
      <c r="K10" s="54"/>
    </row>
    <row r="11" spans="1:11">
      <c r="A11" s="54"/>
      <c r="B11" s="195"/>
      <c r="C11" s="194" t="s">
        <v>109</v>
      </c>
      <c r="D11" s="54"/>
      <c r="E11" s="196" t="s">
        <v>98</v>
      </c>
      <c r="F11" s="54"/>
      <c r="G11" s="54"/>
      <c r="H11" s="54"/>
      <c r="I11" s="54"/>
      <c r="J11" s="54"/>
      <c r="K11" s="54"/>
    </row>
    <row r="12" spans="1:11">
      <c r="A12" s="54"/>
      <c r="B12" s="195"/>
      <c r="C12" s="194" t="s">
        <v>110</v>
      </c>
      <c r="D12" s="54"/>
      <c r="E12" s="197" t="s">
        <v>99</v>
      </c>
      <c r="F12" s="54"/>
      <c r="G12" s="54"/>
      <c r="H12" s="54"/>
      <c r="I12" s="54"/>
      <c r="J12" s="54"/>
      <c r="K12" s="54"/>
    </row>
    <row r="13" spans="1:11">
      <c r="A13" s="54"/>
      <c r="B13" s="195"/>
      <c r="C13" s="194" t="s">
        <v>111</v>
      </c>
      <c r="D13" s="54"/>
      <c r="E13" s="198" t="s">
        <v>100</v>
      </c>
      <c r="F13" s="54"/>
      <c r="G13" s="54"/>
      <c r="H13" s="54"/>
      <c r="I13" s="54"/>
      <c r="J13" s="54"/>
      <c r="K13" s="54"/>
    </row>
    <row r="14" spans="1:11">
      <c r="A14" s="54"/>
      <c r="B14" s="195"/>
      <c r="C14" s="194" t="s">
        <v>112</v>
      </c>
      <c r="D14" s="54"/>
      <c r="E14" s="54"/>
      <c r="F14" s="54"/>
      <c r="G14" s="54"/>
      <c r="H14" s="54"/>
      <c r="I14" s="54"/>
      <c r="J14" s="54"/>
      <c r="K14" s="54"/>
    </row>
    <row r="15" spans="1:11">
      <c r="A15" s="54"/>
      <c r="B15" s="195"/>
      <c r="C15" s="194" t="s">
        <v>113</v>
      </c>
      <c r="D15" s="54"/>
      <c r="E15" s="54"/>
      <c r="F15" s="54"/>
      <c r="G15" s="54"/>
      <c r="H15" s="54"/>
      <c r="I15" s="54"/>
      <c r="J15" s="54"/>
      <c r="K15" s="54"/>
    </row>
    <row r="16" spans="1:11">
      <c r="A16" s="54"/>
      <c r="B16" s="54"/>
      <c r="C16" s="54"/>
      <c r="D16" s="54"/>
      <c r="E16" s="54"/>
      <c r="F16" s="54"/>
      <c r="G16" s="54"/>
      <c r="H16" s="54"/>
      <c r="I16" s="54"/>
      <c r="J16" s="54"/>
      <c r="K16" s="54"/>
    </row>
    <row r="17" spans="1:11">
      <c r="A17" s="54"/>
      <c r="B17" s="54"/>
      <c r="C17" s="194" t="s">
        <v>114</v>
      </c>
      <c r="D17" s="54"/>
      <c r="E17" s="54"/>
      <c r="F17" s="54"/>
      <c r="G17" s="54"/>
      <c r="H17" s="54"/>
      <c r="I17" s="54"/>
      <c r="J17" s="54"/>
      <c r="K17" s="54"/>
    </row>
    <row r="18" spans="1:11">
      <c r="A18" s="54"/>
      <c r="B18" s="54"/>
      <c r="C18" s="194" t="s">
        <v>101</v>
      </c>
      <c r="D18" s="54"/>
      <c r="E18" s="54"/>
      <c r="F18" s="54"/>
      <c r="G18" s="54"/>
      <c r="H18" s="54"/>
      <c r="I18" s="54"/>
      <c r="J18" s="54"/>
      <c r="K18" s="54"/>
    </row>
    <row r="19" spans="1:11">
      <c r="A19" s="54"/>
      <c r="B19" s="54"/>
      <c r="C19" s="54"/>
      <c r="D19" s="54"/>
      <c r="E19" s="54"/>
      <c r="F19" s="54"/>
      <c r="G19" s="54"/>
      <c r="H19" s="54"/>
      <c r="I19" s="54"/>
      <c r="J19" s="54"/>
      <c r="K19" s="54"/>
    </row>
    <row r="20" spans="1:11">
      <c r="A20" s="54"/>
      <c r="B20" s="54"/>
      <c r="C20" s="54"/>
      <c r="D20" s="54"/>
      <c r="E20" s="54"/>
      <c r="F20" s="54"/>
      <c r="G20" s="54"/>
      <c r="H20" s="54"/>
      <c r="I20" s="54"/>
      <c r="J20" s="54"/>
      <c r="K20" s="54"/>
    </row>
    <row r="21" spans="1:11">
      <c r="A21" s="54"/>
      <c r="B21" s="54"/>
      <c r="C21" s="54"/>
      <c r="D21" s="54"/>
      <c r="E21" s="54"/>
      <c r="F21" s="54"/>
      <c r="G21" s="54"/>
      <c r="H21" s="54"/>
      <c r="I21" s="54"/>
      <c r="J21" s="54"/>
      <c r="K21" s="54"/>
    </row>
    <row r="22" spans="1:11">
      <c r="A22" s="54"/>
      <c r="B22" s="54"/>
      <c r="C22" s="54"/>
      <c r="D22" s="54"/>
      <c r="E22" s="54"/>
      <c r="F22" s="54"/>
      <c r="G22" s="54"/>
      <c r="H22" s="54"/>
      <c r="I22" s="54"/>
      <c r="J22" s="54"/>
      <c r="K22" s="54"/>
    </row>
    <row r="23" spans="1:11">
      <c r="A23" s="54"/>
      <c r="B23" s="54"/>
      <c r="C23" s="54"/>
      <c r="D23" s="54"/>
      <c r="E23" s="54"/>
      <c r="F23" s="54"/>
      <c r="G23" s="54"/>
      <c r="H23" s="54"/>
      <c r="I23" s="54"/>
      <c r="J23" s="54"/>
      <c r="K23" s="54"/>
    </row>
    <row r="24" spans="1:11">
      <c r="A24" s="54"/>
      <c r="B24" s="54"/>
      <c r="C24" s="54"/>
      <c r="D24" s="54"/>
      <c r="E24" s="54"/>
      <c r="F24" s="54"/>
      <c r="G24" s="54"/>
      <c r="H24" s="54"/>
      <c r="I24" s="54"/>
      <c r="J24" s="54"/>
      <c r="K24" s="54"/>
    </row>
    <row r="25" spans="1:11">
      <c r="A25" s="54"/>
      <c r="B25" s="54"/>
      <c r="C25" s="54"/>
      <c r="D25" s="54"/>
      <c r="E25" s="54"/>
      <c r="F25" s="54"/>
      <c r="G25" s="54"/>
      <c r="H25" s="54"/>
      <c r="I25" s="54"/>
      <c r="J25" s="54"/>
      <c r="K25" s="54"/>
    </row>
    <row r="26" spans="1:11">
      <c r="A26" s="54"/>
      <c r="B26" s="54"/>
      <c r="C26" s="54"/>
      <c r="D26" s="54"/>
      <c r="E26" s="54"/>
      <c r="F26" s="54"/>
      <c r="G26" s="54"/>
      <c r="H26" s="54"/>
      <c r="I26" s="54"/>
      <c r="J26" s="54"/>
      <c r="K26" s="54"/>
    </row>
    <row r="27" spans="1:11">
      <c r="A27" s="54"/>
      <c r="B27" s="54"/>
      <c r="C27" s="54"/>
      <c r="D27" s="54"/>
      <c r="E27" s="54"/>
      <c r="F27" s="54"/>
      <c r="G27" s="54"/>
      <c r="H27" s="54"/>
      <c r="I27" s="54"/>
      <c r="J27" s="54"/>
      <c r="K27" s="54"/>
    </row>
    <row r="28" spans="1:11">
      <c r="C28" s="54"/>
    </row>
    <row r="29" spans="1:11">
      <c r="C29" s="54"/>
    </row>
    <row r="30" spans="1:11">
      <c r="C30" s="54"/>
    </row>
  </sheetData>
  <hyperlinks>
    <hyperlink ref="C4" location="Summary!A1" display="Summary" xr:uid="{00000000-0004-0000-0100-000000000000}"/>
    <hyperlink ref="C5" location="'Balance sheet'!A1" display="Balance sheet" xr:uid="{00000000-0004-0000-0100-000001000000}"/>
    <hyperlink ref="C6" location="'Income Statement'!A1" display="Income Statement" xr:uid="{00000000-0004-0000-0100-000002000000}"/>
    <hyperlink ref="C7" location="Profitability!A1" display="Profitability" xr:uid="{00000000-0004-0000-0100-000003000000}"/>
    <hyperlink ref="C8" location="'Customer Resources'!A1" display="Customer Resources" xr:uid="{00000000-0004-0000-0100-000004000000}"/>
    <hyperlink ref="C9" location="Index!A1" display="Credit" xr:uid="{00000000-0004-0000-0100-000005000000}"/>
    <hyperlink ref="C12" location="Solvency!A1" display="Solvency" xr:uid="{00000000-0004-0000-0100-000006000000}"/>
    <hyperlink ref="C13" location="Liquidity!A1" display="Liquidity" xr:uid="{00000000-0004-0000-0100-000007000000}"/>
    <hyperlink ref="C14" location="'Other information'!A1" display="Other information" xr:uid="{00000000-0004-0000-0100-000008000000}"/>
    <hyperlink ref="C17" location="Notes!A1" display="Notes" xr:uid="{00000000-0004-0000-0100-000009000000}"/>
    <hyperlink ref="C18" location="Disclaimer!A1" display="Disclaimer" xr:uid="{00000000-0004-0000-0100-00000A000000}"/>
    <hyperlink ref="E12" r:id="rId1" xr:uid="{00000000-0004-0000-0100-00000B000000}"/>
    <hyperlink ref="C11" location="'Foreclosed assets'!A1" display="Foreclosed assets" xr:uid="{00000000-0004-0000-0100-00000C000000}"/>
    <hyperlink ref="C10" location="'Risk management'!A1" display="Risk management" xr:uid="{00000000-0004-0000-0100-00000D000000}"/>
    <hyperlink ref="C15" location="Glossary!A1" display="Glossary" xr:uid="{00000000-0004-0000-0100-00000E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
  <sheetViews>
    <sheetView showGridLines="0" zoomScaleNormal="100" workbookViewId="0"/>
  </sheetViews>
  <sheetFormatPr baseColWidth="10" defaultColWidth="11.42578125" defaultRowHeight="12"/>
  <cols>
    <col min="1" max="1" width="153.28515625" style="91" customWidth="1"/>
    <col min="2" max="16384" width="11.42578125" style="91"/>
  </cols>
  <sheetData>
    <row r="1" spans="1:7" ht="129.75" customHeight="1">
      <c r="A1" s="205" t="s">
        <v>285</v>
      </c>
      <c r="G1" s="90"/>
    </row>
    <row r="2" spans="1:7" ht="54" customHeight="1">
      <c r="A2" s="206" t="s">
        <v>140</v>
      </c>
    </row>
    <row r="3" spans="1:7" ht="17.25" customHeight="1">
      <c r="A3" s="207"/>
    </row>
    <row r="4" spans="1:7" ht="172.5" customHeight="1">
      <c r="A4" s="206"/>
    </row>
    <row r="5" spans="1:7">
      <c r="G5" s="9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K66"/>
  <sheetViews>
    <sheetView showGridLines="0" zoomScaleNormal="100" workbookViewId="0"/>
  </sheetViews>
  <sheetFormatPr baseColWidth="10" defaultRowHeight="15"/>
  <cols>
    <col min="1" max="1" width="11.42578125" customWidth="1"/>
    <col min="2" max="2" width="51.28515625" customWidth="1"/>
    <col min="3" max="3" width="14.28515625" customWidth="1"/>
    <col min="4" max="4" width="1" customWidth="1"/>
    <col min="5" max="5" width="12.28515625" customWidth="1"/>
    <col min="6" max="6" width="1" customWidth="1"/>
    <col min="7" max="7" width="19.28515625" bestFit="1" customWidth="1"/>
    <col min="8" max="8" width="13.42578125" bestFit="1" customWidth="1"/>
  </cols>
  <sheetData>
    <row r="2" spans="1:8" ht="15.75">
      <c r="C2" s="11"/>
      <c r="G2" s="281" t="s">
        <v>138</v>
      </c>
      <c r="H2" s="281"/>
    </row>
    <row r="3" spans="1:8">
      <c r="B3" s="24" t="s">
        <v>115</v>
      </c>
      <c r="C3" s="230">
        <v>46112</v>
      </c>
      <c r="D3" s="7" t="s">
        <v>28</v>
      </c>
      <c r="E3" s="230">
        <f>+EOMONTH(C3,-12)</f>
        <v>45747</v>
      </c>
      <c r="F3" s="7" t="s">
        <v>28</v>
      </c>
      <c r="G3" s="264" t="s">
        <v>139</v>
      </c>
      <c r="H3" s="264" t="s">
        <v>29</v>
      </c>
    </row>
    <row r="4" spans="1:8">
      <c r="B4" s="139" t="s">
        <v>304</v>
      </c>
      <c r="C4" s="139"/>
      <c r="D4" s="8"/>
      <c r="E4" s="225"/>
      <c r="F4" s="8"/>
      <c r="G4" s="225"/>
      <c r="H4" s="225"/>
    </row>
    <row r="5" spans="1:8" ht="15.75" thickBot="1">
      <c r="A5" s="15"/>
      <c r="B5" s="25" t="s">
        <v>116</v>
      </c>
      <c r="C5" s="184">
        <v>85148</v>
      </c>
      <c r="E5" s="184">
        <v>84175</v>
      </c>
      <c r="F5" s="142"/>
      <c r="G5" s="200">
        <v>972</v>
      </c>
      <c r="H5" s="199">
        <v>1.2E-2</v>
      </c>
    </row>
    <row r="6" spans="1:8" ht="15.75" thickBot="1">
      <c r="A6" s="15"/>
      <c r="B6" s="27" t="s">
        <v>373</v>
      </c>
      <c r="C6" s="99">
        <v>54332</v>
      </c>
      <c r="E6" s="99">
        <v>50021</v>
      </c>
      <c r="G6" s="28">
        <v>4311</v>
      </c>
      <c r="H6" s="30">
        <v>8.5999999999999993E-2</v>
      </c>
    </row>
    <row r="7" spans="1:8" ht="15.75" thickBot="1">
      <c r="A7" s="15"/>
      <c r="B7" s="25" t="s">
        <v>367</v>
      </c>
      <c r="C7" s="97">
        <v>54097</v>
      </c>
      <c r="E7" s="97">
        <v>49645</v>
      </c>
      <c r="G7" s="200">
        <v>4452</v>
      </c>
      <c r="H7" s="199">
        <v>0.09</v>
      </c>
    </row>
    <row r="8" spans="1:8" ht="15.75" thickBot="1">
      <c r="A8" s="15"/>
      <c r="B8" s="27" t="s">
        <v>262</v>
      </c>
      <c r="C8" s="99">
        <v>63276</v>
      </c>
      <c r="E8" s="99">
        <v>62457</v>
      </c>
      <c r="G8" s="28">
        <v>819</v>
      </c>
      <c r="H8" s="30">
        <v>1.2999999999999999E-2</v>
      </c>
    </row>
    <row r="9" spans="1:8" ht="15.75" thickBot="1">
      <c r="A9" s="15"/>
      <c r="B9" s="25" t="s">
        <v>302</v>
      </c>
      <c r="C9" s="97">
        <v>20519</v>
      </c>
      <c r="E9" s="97">
        <v>17202</v>
      </c>
      <c r="G9" s="200">
        <v>3317</v>
      </c>
      <c r="H9" s="199">
        <v>0.193</v>
      </c>
    </row>
    <row r="10" spans="1:8" ht="15.75" thickBot="1">
      <c r="A10" s="15"/>
      <c r="B10" s="27" t="s">
        <v>117</v>
      </c>
      <c r="C10" s="99">
        <v>138126</v>
      </c>
      <c r="E10" s="99">
        <v>129680</v>
      </c>
      <c r="G10" s="28">
        <v>8447</v>
      </c>
      <c r="H10" s="30">
        <v>6.5000000000000002E-2</v>
      </c>
    </row>
    <row r="11" spans="1:8" ht="15.75" thickBot="1">
      <c r="A11" s="15"/>
      <c r="B11" s="25" t="s">
        <v>310</v>
      </c>
      <c r="C11" s="97">
        <v>6797</v>
      </c>
      <c r="E11" s="97">
        <v>6344</v>
      </c>
      <c r="G11" s="200">
        <v>452</v>
      </c>
      <c r="H11" s="199">
        <v>7.0999999999999994E-2</v>
      </c>
    </row>
    <row r="12" spans="1:8" ht="15.75" thickBot="1">
      <c r="A12" s="15"/>
      <c r="B12" s="27" t="s">
        <v>305</v>
      </c>
      <c r="C12" s="99">
        <v>6547</v>
      </c>
      <c r="E12" s="99">
        <v>6149</v>
      </c>
      <c r="G12" s="28">
        <v>398</v>
      </c>
      <c r="H12" s="30">
        <v>6.5000000000000002E-2</v>
      </c>
    </row>
    <row r="13" spans="1:8" ht="15.75" thickBot="1">
      <c r="A13" s="15"/>
      <c r="B13" s="25" t="s">
        <v>238</v>
      </c>
      <c r="C13" s="97">
        <v>84862</v>
      </c>
      <c r="E13" s="97">
        <v>84011</v>
      </c>
      <c r="G13" s="200">
        <v>851</v>
      </c>
      <c r="H13" s="199">
        <v>0.01</v>
      </c>
    </row>
    <row r="14" spans="1:8">
      <c r="B14" s="29"/>
      <c r="C14" s="29"/>
      <c r="E14" s="29"/>
    </row>
    <row r="15" spans="1:8">
      <c r="B15" s="139" t="s">
        <v>273</v>
      </c>
      <c r="C15" s="244"/>
      <c r="E15" s="244"/>
      <c r="G15" s="139"/>
      <c r="H15" s="139"/>
    </row>
    <row r="16" spans="1:8" ht="15.75" thickBot="1">
      <c r="A16" s="15"/>
      <c r="B16" s="25" t="s">
        <v>118</v>
      </c>
      <c r="C16" s="97">
        <v>389</v>
      </c>
      <c r="E16" s="97">
        <v>406</v>
      </c>
      <c r="G16" s="200">
        <v>-17</v>
      </c>
      <c r="H16" s="199">
        <v>-4.2999999999999997E-2</v>
      </c>
    </row>
    <row r="17" spans="1:11" ht="15.75" thickBot="1">
      <c r="A17" s="15"/>
      <c r="B17" s="27" t="s">
        <v>286</v>
      </c>
      <c r="C17" s="99">
        <v>556</v>
      </c>
      <c r="E17" s="99">
        <v>536</v>
      </c>
      <c r="G17" s="28">
        <v>20</v>
      </c>
      <c r="H17" s="30">
        <v>3.5999999999999997E-2</v>
      </c>
      <c r="K17" s="4"/>
    </row>
    <row r="18" spans="1:11" ht="15.75" thickBot="1">
      <c r="A18" s="15"/>
      <c r="B18" s="25" t="s">
        <v>311</v>
      </c>
      <c r="C18" s="97">
        <v>239</v>
      </c>
      <c r="E18" s="97">
        <v>230</v>
      </c>
      <c r="G18" s="200">
        <v>9</v>
      </c>
      <c r="H18" s="199">
        <v>3.7999999999999999E-2</v>
      </c>
      <c r="K18" s="4"/>
    </row>
    <row r="19" spans="1:11" ht="15.75" thickBot="1">
      <c r="A19" s="15"/>
      <c r="B19" s="27" t="s">
        <v>313</v>
      </c>
      <c r="C19" s="99">
        <v>208</v>
      </c>
      <c r="E19" s="99">
        <v>220</v>
      </c>
      <c r="G19" s="28">
        <v>-12</v>
      </c>
      <c r="H19" s="30">
        <v>-5.2999999999999999E-2</v>
      </c>
    </row>
    <row r="20" spans="1:11" ht="15.75" thickBot="1">
      <c r="A20" s="15"/>
      <c r="B20" s="25" t="s">
        <v>312</v>
      </c>
      <c r="C20" s="97">
        <v>207</v>
      </c>
      <c r="E20" s="97">
        <v>220</v>
      </c>
      <c r="G20" s="200">
        <v>-13</v>
      </c>
      <c r="H20" s="199">
        <v>-5.7000000000000002E-2</v>
      </c>
    </row>
    <row r="21" spans="1:11" ht="15.75" thickBot="1">
      <c r="A21" s="15"/>
      <c r="B21" s="27" t="s">
        <v>93</v>
      </c>
      <c r="C21" s="100">
        <v>0.123</v>
      </c>
      <c r="D21" s="156"/>
      <c r="E21" s="100">
        <v>0.14000000000000001</v>
      </c>
      <c r="G21" s="30">
        <v>-1.7000000000000001E-2</v>
      </c>
      <c r="H21" s="30" t="s">
        <v>37</v>
      </c>
    </row>
    <row r="22" spans="1:11" ht="15.75" thickBot="1">
      <c r="A22" s="15"/>
      <c r="B22" s="25" t="s">
        <v>94</v>
      </c>
      <c r="C22" s="245">
        <v>0.13200000000000001</v>
      </c>
      <c r="E22" s="245">
        <v>0.152</v>
      </c>
      <c r="G22" s="199">
        <v>-0.02</v>
      </c>
      <c r="H22" s="199" t="s">
        <v>37</v>
      </c>
    </row>
    <row r="23" spans="1:11" ht="15.75" thickBot="1">
      <c r="A23" s="15"/>
      <c r="B23" s="27" t="s">
        <v>95</v>
      </c>
      <c r="C23" s="100">
        <v>1.2E-2</v>
      </c>
      <c r="D23" s="156"/>
      <c r="E23" s="100">
        <v>1.2E-2</v>
      </c>
      <c r="G23" s="30">
        <v>0</v>
      </c>
      <c r="H23" s="30" t="s">
        <v>37</v>
      </c>
    </row>
    <row r="24" spans="1:11" ht="15.75" thickBot="1">
      <c r="A24" s="15"/>
      <c r="B24" s="25" t="s">
        <v>119</v>
      </c>
      <c r="C24" s="245">
        <v>0.51900000000000002</v>
      </c>
      <c r="E24" s="245">
        <v>0.52400000000000002</v>
      </c>
      <c r="G24" s="199">
        <v>-5.0000000000000001E-3</v>
      </c>
      <c r="H24" s="199" t="s">
        <v>37</v>
      </c>
    </row>
    <row r="25" spans="1:11">
      <c r="B25" s="12"/>
    </row>
    <row r="26" spans="1:11">
      <c r="B26" s="139" t="s">
        <v>274</v>
      </c>
      <c r="C26" s="139"/>
      <c r="E26" s="139"/>
      <c r="G26" s="139"/>
      <c r="H26" s="139"/>
    </row>
    <row r="27" spans="1:11" ht="15.75" thickBot="1">
      <c r="A27" s="15"/>
      <c r="B27" s="25" t="s">
        <v>120</v>
      </c>
      <c r="C27" s="26">
        <v>1088</v>
      </c>
      <c r="E27" s="26">
        <v>1302</v>
      </c>
      <c r="G27" s="200">
        <v>-214</v>
      </c>
      <c r="H27" s="199">
        <v>-0.16400000000000001</v>
      </c>
    </row>
    <row r="28" spans="1:11" ht="15.75" thickBot="1">
      <c r="A28" s="15"/>
      <c r="B28" s="27" t="s">
        <v>109</v>
      </c>
      <c r="C28" s="28">
        <v>347</v>
      </c>
      <c r="E28" s="28">
        <v>405</v>
      </c>
      <c r="G28" s="28">
        <v>-57</v>
      </c>
      <c r="H28" s="30">
        <v>-0.14199999999999999</v>
      </c>
    </row>
    <row r="29" spans="1:11" ht="15.75" thickBot="1">
      <c r="A29" s="15"/>
      <c r="B29" s="25" t="s">
        <v>121</v>
      </c>
      <c r="C29" s="26">
        <v>1435</v>
      </c>
      <c r="E29" s="26">
        <v>1707</v>
      </c>
      <c r="G29" s="200">
        <v>-271</v>
      </c>
      <c r="H29" s="199">
        <v>-0.159</v>
      </c>
    </row>
    <row r="30" spans="1:11" ht="15.75" thickBot="1">
      <c r="A30" s="15"/>
      <c r="B30" s="27" t="s">
        <v>122</v>
      </c>
      <c r="C30" s="30">
        <v>0.02</v>
      </c>
      <c r="E30" s="30">
        <v>2.5999999999999999E-2</v>
      </c>
      <c r="G30" s="30">
        <v>-6.0000000000000001E-3</v>
      </c>
      <c r="H30" s="30" t="s">
        <v>37</v>
      </c>
    </row>
    <row r="31" spans="1:11" ht="15.75" thickBot="1">
      <c r="A31" s="15"/>
      <c r="B31" s="25" t="s">
        <v>123</v>
      </c>
      <c r="C31" s="31">
        <v>2.5999999999999999E-2</v>
      </c>
      <c r="E31" s="31">
        <v>3.3000000000000002E-2</v>
      </c>
      <c r="G31" s="31">
        <v>-7.0000000000000001E-3</v>
      </c>
      <c r="H31" s="31" t="s">
        <v>37</v>
      </c>
    </row>
    <row r="32" spans="1:11" ht="15.75" thickBot="1">
      <c r="A32" s="15"/>
      <c r="B32" s="27" t="s">
        <v>124</v>
      </c>
      <c r="C32" s="30">
        <v>0.84799999999999998</v>
      </c>
      <c r="E32" s="30">
        <v>0.78900000000000003</v>
      </c>
      <c r="G32" s="30">
        <v>5.8000000000000003E-2</v>
      </c>
      <c r="H32" s="30" t="s">
        <v>37</v>
      </c>
    </row>
    <row r="33" spans="1:8" ht="15.75" thickBot="1">
      <c r="A33" s="15"/>
      <c r="B33" s="25" t="s">
        <v>125</v>
      </c>
      <c r="C33" s="31">
        <v>0.67400000000000004</v>
      </c>
      <c r="E33" s="31">
        <v>0.64700000000000002</v>
      </c>
      <c r="G33" s="31">
        <v>2.7E-2</v>
      </c>
      <c r="H33" s="31" t="s">
        <v>37</v>
      </c>
    </row>
    <row r="34" spans="1:8" ht="15.75" thickBot="1">
      <c r="A34" s="15"/>
      <c r="B34" s="27" t="s">
        <v>126</v>
      </c>
      <c r="C34" s="30">
        <v>0.80600000000000005</v>
      </c>
      <c r="E34" s="30">
        <v>0.75600000000000001</v>
      </c>
      <c r="G34" s="30">
        <v>0.05</v>
      </c>
      <c r="H34" s="30" t="s">
        <v>37</v>
      </c>
    </row>
    <row r="35" spans="1:8" ht="15.75" thickBot="1">
      <c r="A35" s="15"/>
      <c r="B35" s="25" t="s">
        <v>127</v>
      </c>
      <c r="C35" s="238">
        <v>2.5999999999999999E-3</v>
      </c>
      <c r="D35" s="232"/>
      <c r="E35" s="238">
        <v>2.8E-3</v>
      </c>
      <c r="F35" s="232"/>
      <c r="G35" s="238">
        <v>-2.0000000000000001E-4</v>
      </c>
      <c r="H35" s="31" t="s">
        <v>37</v>
      </c>
    </row>
    <row r="37" spans="1:8">
      <c r="B37" s="139" t="s">
        <v>275</v>
      </c>
      <c r="C37" s="139"/>
      <c r="E37" s="139"/>
      <c r="G37" s="139"/>
      <c r="H37" s="139"/>
    </row>
    <row r="38" spans="1:8" ht="15.75" thickBot="1">
      <c r="A38" s="15"/>
      <c r="B38" s="25" t="s">
        <v>128</v>
      </c>
      <c r="C38" s="31">
        <v>0.85899999999999999</v>
      </c>
      <c r="E38" s="31">
        <v>0.80100000000000005</v>
      </c>
      <c r="G38" s="199">
        <v>5.8000000000000003E-2</v>
      </c>
      <c r="H38" s="199" t="s">
        <v>37</v>
      </c>
    </row>
    <row r="39" spans="1:8" ht="15.75" thickBot="1">
      <c r="A39" s="15"/>
      <c r="B39" s="27" t="s">
        <v>129</v>
      </c>
      <c r="C39" s="33">
        <v>1.91</v>
      </c>
      <c r="E39" s="33">
        <v>2.09</v>
      </c>
      <c r="G39" s="33">
        <v>-0.18</v>
      </c>
      <c r="H39" s="30" t="s">
        <v>37</v>
      </c>
    </row>
    <row r="40" spans="1:8" ht="15.75" thickBot="1">
      <c r="A40" s="15"/>
      <c r="B40" s="25" t="s">
        <v>263</v>
      </c>
      <c r="C40" s="32">
        <v>1.42</v>
      </c>
      <c r="E40" s="32">
        <v>1.48</v>
      </c>
      <c r="G40" s="32">
        <v>-0.06</v>
      </c>
      <c r="H40" s="31" t="s">
        <v>37</v>
      </c>
    </row>
    <row r="42" spans="1:8">
      <c r="B42" s="139" t="s">
        <v>276</v>
      </c>
      <c r="C42" s="139"/>
      <c r="E42" s="139"/>
      <c r="G42" s="139"/>
      <c r="H42" s="139"/>
    </row>
    <row r="43" spans="1:8" ht="15.75" thickBot="1">
      <c r="A43" s="15"/>
      <c r="B43" s="25" t="s">
        <v>130</v>
      </c>
      <c r="C43" s="31">
        <v>0.13800000000000001</v>
      </c>
      <c r="D43" s="19"/>
      <c r="E43" s="31">
        <v>0.13200000000000001</v>
      </c>
      <c r="F43" s="19"/>
      <c r="G43" s="31">
        <v>6.0000000000000001E-3</v>
      </c>
      <c r="H43" s="31" t="s">
        <v>37</v>
      </c>
    </row>
    <row r="44" spans="1:8" ht="15.75" thickBot="1">
      <c r="A44" s="15"/>
      <c r="B44" s="27" t="s">
        <v>131</v>
      </c>
      <c r="C44" s="30">
        <v>0.13700000000000001</v>
      </c>
      <c r="D44" s="19"/>
      <c r="E44" s="30">
        <v>0.129</v>
      </c>
      <c r="F44" s="19"/>
      <c r="G44" s="30">
        <v>8.0000000000000002E-3</v>
      </c>
      <c r="H44" s="30" t="s">
        <v>37</v>
      </c>
    </row>
    <row r="45" spans="1:8" ht="15.75" thickBot="1">
      <c r="A45" s="15"/>
      <c r="B45" s="25" t="s">
        <v>132</v>
      </c>
      <c r="C45" s="31">
        <v>0.185</v>
      </c>
      <c r="D45" s="19"/>
      <c r="E45" s="31">
        <v>0.17499999999999999</v>
      </c>
      <c r="F45" s="19"/>
      <c r="G45" s="31">
        <v>0.01</v>
      </c>
      <c r="H45" s="31" t="s">
        <v>37</v>
      </c>
    </row>
    <row r="46" spans="1:8" ht="15.75" thickBot="1">
      <c r="A46" s="15"/>
      <c r="B46" s="27" t="s">
        <v>133</v>
      </c>
      <c r="C46" s="30">
        <v>0.183</v>
      </c>
      <c r="D46" s="19"/>
      <c r="E46" s="30">
        <v>0.17100000000000001</v>
      </c>
      <c r="F46" s="19"/>
      <c r="G46" s="30">
        <v>1.2E-2</v>
      </c>
      <c r="H46" s="30" t="s">
        <v>37</v>
      </c>
    </row>
    <row r="47" spans="1:8" ht="15.75" thickBot="1">
      <c r="A47" s="15"/>
      <c r="B47" s="25" t="s">
        <v>352</v>
      </c>
      <c r="C47" s="31">
        <v>0.23699999999999999</v>
      </c>
      <c r="D47" s="19"/>
      <c r="E47" s="31">
        <v>0.22800000000000001</v>
      </c>
      <c r="G47" s="31">
        <v>0.01</v>
      </c>
      <c r="H47" s="31" t="s">
        <v>37</v>
      </c>
    </row>
    <row r="48" spans="1:8" ht="15.75" thickBot="1">
      <c r="A48" s="15"/>
      <c r="B48" s="27" t="s">
        <v>265</v>
      </c>
      <c r="C48" s="28">
        <v>38193</v>
      </c>
      <c r="E48" s="28">
        <v>38314</v>
      </c>
      <c r="G48" s="28">
        <v>-121</v>
      </c>
      <c r="H48" s="30">
        <v>-3.0000000000000001E-3</v>
      </c>
    </row>
    <row r="49" spans="1:8" ht="15.75" thickBot="1">
      <c r="A49" s="15"/>
      <c r="B49" s="25" t="s">
        <v>134</v>
      </c>
      <c r="C49" s="31">
        <v>0.17499999999999999</v>
      </c>
      <c r="D49" s="19"/>
      <c r="E49" s="31">
        <v>0.222</v>
      </c>
      <c r="G49" s="31">
        <v>-4.7E-2</v>
      </c>
      <c r="H49" s="31" t="s">
        <v>37</v>
      </c>
    </row>
    <row r="51" spans="1:8">
      <c r="B51" s="139" t="s">
        <v>277</v>
      </c>
      <c r="C51" s="139"/>
      <c r="E51" s="139"/>
      <c r="G51" s="139"/>
      <c r="H51" s="139"/>
    </row>
    <row r="52" spans="1:8" ht="15.75" thickBot="1">
      <c r="A52" s="15"/>
      <c r="B52" s="25" t="s">
        <v>135</v>
      </c>
      <c r="C52" s="26">
        <v>8277</v>
      </c>
      <c r="E52" s="26">
        <v>8253</v>
      </c>
      <c r="G52" s="200">
        <v>24</v>
      </c>
      <c r="H52" s="199">
        <v>3.0000000000000001E-3</v>
      </c>
    </row>
    <row r="53" spans="1:8" ht="15.75" thickBot="1">
      <c r="A53" s="15"/>
      <c r="B53" s="27" t="s">
        <v>136</v>
      </c>
      <c r="C53" s="28">
        <v>658</v>
      </c>
      <c r="E53" s="28">
        <v>655</v>
      </c>
      <c r="G53" s="28">
        <v>3</v>
      </c>
      <c r="H53" s="30">
        <v>5.0000000000000001E-3</v>
      </c>
    </row>
    <row r="54" spans="1:8" ht="15.75" thickBot="1">
      <c r="A54" s="15"/>
      <c r="B54" s="25" t="s">
        <v>288</v>
      </c>
      <c r="C54" s="26">
        <v>1382</v>
      </c>
      <c r="E54" s="26">
        <v>1403</v>
      </c>
      <c r="G54" s="200">
        <v>-21</v>
      </c>
      <c r="H54" s="199">
        <v>-1.4999999999999999E-2</v>
      </c>
    </row>
    <row r="55" spans="1:8">
      <c r="G55" s="20"/>
      <c r="H55" s="20"/>
    </row>
    <row r="56" spans="1:8">
      <c r="B56" s="187" t="s">
        <v>137</v>
      </c>
    </row>
    <row r="66" spans="3:8">
      <c r="C66" s="20"/>
      <c r="E66" s="20"/>
      <c r="G66" s="20"/>
      <c r="H66" s="19"/>
    </row>
  </sheetData>
  <mergeCells count="1">
    <mergeCell ref="G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K78"/>
  <sheetViews>
    <sheetView showGridLines="0" workbookViewId="0"/>
  </sheetViews>
  <sheetFormatPr baseColWidth="10" defaultRowHeight="15"/>
  <cols>
    <col min="2" max="2" width="64.7109375" style="54" customWidth="1"/>
    <col min="3" max="3" width="2.5703125" style="54" customWidth="1"/>
    <col min="4" max="4" width="11.28515625" style="54" customWidth="1"/>
    <col min="5" max="5" width="14" style="54" customWidth="1"/>
    <col min="6" max="6" width="1.5703125" style="54" customWidth="1"/>
    <col min="7" max="7" width="19.28515625" style="54" bestFit="1" customWidth="1"/>
    <col min="8" max="8" width="13.42578125" style="54" bestFit="1" customWidth="1"/>
  </cols>
  <sheetData>
    <row r="1" spans="2:11">
      <c r="B1" s="4"/>
      <c r="C1" s="48"/>
      <c r="D1" s="48"/>
      <c r="E1" s="48"/>
      <c r="F1" s="48"/>
    </row>
    <row r="2" spans="2:11">
      <c r="B2" s="59"/>
      <c r="C2" s="59"/>
      <c r="D2" s="234"/>
      <c r="E2" s="234"/>
      <c r="F2" s="66"/>
      <c r="G2" s="281" t="s">
        <v>138</v>
      </c>
      <c r="H2" s="281"/>
    </row>
    <row r="3" spans="2:11">
      <c r="B3" s="228" t="s">
        <v>141</v>
      </c>
      <c r="C3" s="140"/>
      <c r="D3" s="229">
        <f>+Summary!C3</f>
        <v>46112</v>
      </c>
      <c r="E3" s="229" t="s">
        <v>405</v>
      </c>
      <c r="F3" s="227"/>
      <c r="G3" s="265" t="s">
        <v>351</v>
      </c>
      <c r="H3" s="265" t="s">
        <v>29</v>
      </c>
    </row>
    <row r="4" spans="2:11">
      <c r="B4" s="112" t="s">
        <v>142</v>
      </c>
      <c r="C4" s="55"/>
      <c r="D4" s="165">
        <v>2879.4520000000002</v>
      </c>
      <c r="E4" s="165">
        <v>6395.0659999999998</v>
      </c>
      <c r="F4" s="166"/>
      <c r="G4" s="226">
        <v>-3515.6139999999996</v>
      </c>
      <c r="H4" s="167">
        <v>-0.54973850152602022</v>
      </c>
      <c r="J4" s="204"/>
      <c r="K4" s="22"/>
    </row>
    <row r="5" spans="2:11">
      <c r="B5" s="60" t="s">
        <v>143</v>
      </c>
      <c r="C5" s="55"/>
      <c r="D5" s="168">
        <v>283.45800000000003</v>
      </c>
      <c r="E5" s="168">
        <v>283.37099999999998</v>
      </c>
      <c r="F5" s="166"/>
      <c r="G5" s="169">
        <v>8.7000000000045929E-2</v>
      </c>
      <c r="H5" s="170">
        <v>3.0701800819436689E-4</v>
      </c>
    </row>
    <row r="6" spans="2:11">
      <c r="B6" s="60" t="s">
        <v>314</v>
      </c>
      <c r="C6" s="55"/>
      <c r="D6" s="168">
        <v>234.852</v>
      </c>
      <c r="E6" s="168">
        <v>227.029</v>
      </c>
      <c r="F6" s="166"/>
      <c r="G6" s="169">
        <v>7.8230000000000075</v>
      </c>
      <c r="H6" s="170">
        <v>3.4458152923194867E-2</v>
      </c>
    </row>
    <row r="7" spans="2:11">
      <c r="B7" s="60" t="s">
        <v>315</v>
      </c>
      <c r="C7" s="55"/>
      <c r="D7" s="168">
        <v>0</v>
      </c>
      <c r="E7" s="168">
        <v>0</v>
      </c>
      <c r="F7" s="166"/>
      <c r="G7" s="169">
        <v>0</v>
      </c>
      <c r="H7" s="170" t="s">
        <v>37</v>
      </c>
    </row>
    <row r="8" spans="2:11">
      <c r="B8" s="60" t="s">
        <v>316</v>
      </c>
      <c r="C8" s="55"/>
      <c r="D8" s="168">
        <v>4936.6009999999997</v>
      </c>
      <c r="E8" s="168">
        <v>4120.1499999999996</v>
      </c>
      <c r="F8" s="166"/>
      <c r="G8" s="169">
        <v>816.45100000000002</v>
      </c>
      <c r="H8" s="170">
        <v>0.19816050386515055</v>
      </c>
    </row>
    <row r="9" spans="2:11">
      <c r="B9" s="60" t="s">
        <v>144</v>
      </c>
      <c r="C9" s="55"/>
      <c r="D9" s="168">
        <v>69146.282999999996</v>
      </c>
      <c r="E9" s="168">
        <v>65686</v>
      </c>
      <c r="F9" s="166"/>
      <c r="G9" s="169">
        <v>3460.2829999999958</v>
      </c>
      <c r="H9" s="170">
        <v>5.2679155375574639E-2</v>
      </c>
    </row>
    <row r="10" spans="2:11">
      <c r="B10" s="60" t="s">
        <v>145</v>
      </c>
      <c r="C10" s="55"/>
      <c r="D10" s="168">
        <v>240.27699999999999</v>
      </c>
      <c r="E10" s="168">
        <v>345.84</v>
      </c>
      <c r="F10" s="166"/>
      <c r="G10" s="169">
        <v>-105.56299999999999</v>
      </c>
      <c r="H10" s="170">
        <v>-0.30523652556095304</v>
      </c>
    </row>
    <row r="11" spans="2:11">
      <c r="B11" s="60" t="s">
        <v>146</v>
      </c>
      <c r="C11" s="55"/>
      <c r="D11" s="168">
        <v>137.613</v>
      </c>
      <c r="E11" s="168">
        <v>163.15700000000001</v>
      </c>
      <c r="F11" s="166"/>
      <c r="G11" s="169">
        <v>-25.544000000000011</v>
      </c>
      <c r="H11" s="170">
        <v>-0.15656085855954699</v>
      </c>
    </row>
    <row r="12" spans="2:11">
      <c r="B12" s="61" t="s">
        <v>147</v>
      </c>
      <c r="C12" s="49"/>
      <c r="D12" s="171">
        <v>137.613</v>
      </c>
      <c r="E12" s="171">
        <v>163.15700000000001</v>
      </c>
      <c r="F12" s="166"/>
      <c r="G12" s="172">
        <v>-25.544000000000011</v>
      </c>
      <c r="H12" s="173">
        <v>-0.15656085855954699</v>
      </c>
    </row>
    <row r="13" spans="2:11">
      <c r="B13" s="60" t="s">
        <v>148</v>
      </c>
      <c r="C13" s="56"/>
      <c r="D13" s="168">
        <v>8.2680000000000007</v>
      </c>
      <c r="E13" s="168">
        <v>5.1260000000000003</v>
      </c>
      <c r="F13" s="166"/>
      <c r="G13" s="169">
        <v>3.1420000000000003</v>
      </c>
      <c r="H13" s="170">
        <v>0.61295357003511508</v>
      </c>
    </row>
    <row r="14" spans="2:11">
      <c r="B14" s="60" t="s">
        <v>149</v>
      </c>
      <c r="C14" s="56"/>
      <c r="D14" s="168">
        <v>1329.317</v>
      </c>
      <c r="E14" s="168">
        <v>1293.6279999999999</v>
      </c>
      <c r="F14" s="166"/>
      <c r="G14" s="169">
        <v>35.689000000000078</v>
      </c>
      <c r="H14" s="170">
        <v>2.7588302046647167E-2</v>
      </c>
    </row>
    <row r="15" spans="2:11">
      <c r="B15" s="61" t="s">
        <v>317</v>
      </c>
      <c r="C15" s="49"/>
      <c r="D15" s="171">
        <v>1121.172</v>
      </c>
      <c r="E15" s="171">
        <v>1090.2170000000001</v>
      </c>
      <c r="F15" s="166"/>
      <c r="G15" s="172">
        <v>30.954999999999927</v>
      </c>
      <c r="H15" s="173">
        <v>2.8393429931839187E-2</v>
      </c>
    </row>
    <row r="16" spans="2:11">
      <c r="B16" s="62" t="s">
        <v>150</v>
      </c>
      <c r="C16" s="50"/>
      <c r="D16" s="171">
        <v>1121.172</v>
      </c>
      <c r="E16" s="171">
        <v>1090.2170000000001</v>
      </c>
      <c r="F16" s="166"/>
      <c r="G16" s="172">
        <v>30.954999999999927</v>
      </c>
      <c r="H16" s="173">
        <v>2.8393429931839187E-2</v>
      </c>
    </row>
    <row r="17" spans="2:8">
      <c r="B17" s="61" t="s">
        <v>318</v>
      </c>
      <c r="C17" s="49"/>
      <c r="D17" s="171">
        <v>208.14500000000001</v>
      </c>
      <c r="E17" s="171">
        <v>203.411</v>
      </c>
      <c r="F17" s="166"/>
      <c r="G17" s="172">
        <v>4.7340000000000089</v>
      </c>
      <c r="H17" s="173">
        <v>2.3273077660500213E-2</v>
      </c>
    </row>
    <row r="18" spans="2:8">
      <c r="B18" s="60" t="s">
        <v>151</v>
      </c>
      <c r="C18" s="56"/>
      <c r="D18" s="168">
        <v>473.87</v>
      </c>
      <c r="E18" s="168">
        <v>481.35899999999998</v>
      </c>
      <c r="F18" s="166"/>
      <c r="G18" s="169">
        <v>-7.4889999999999759</v>
      </c>
      <c r="H18" s="170">
        <v>-1.5558034647736878E-2</v>
      </c>
    </row>
    <row r="19" spans="2:8">
      <c r="B19" s="61" t="s">
        <v>152</v>
      </c>
      <c r="C19" s="49"/>
      <c r="D19" s="171">
        <v>70.251000000000005</v>
      </c>
      <c r="E19" s="171">
        <v>70.251000000000005</v>
      </c>
      <c r="F19" s="166"/>
      <c r="G19" s="172">
        <v>0</v>
      </c>
      <c r="H19" s="173" t="s">
        <v>37</v>
      </c>
    </row>
    <row r="20" spans="2:8">
      <c r="B20" s="61" t="s">
        <v>153</v>
      </c>
      <c r="C20" s="49"/>
      <c r="D20" s="171">
        <v>403.61900000000003</v>
      </c>
      <c r="E20" s="171">
        <v>411.108</v>
      </c>
      <c r="F20" s="166"/>
      <c r="G20" s="172">
        <v>-7.4889999999999759</v>
      </c>
      <c r="H20" s="173">
        <v>-1.8216624342021988E-2</v>
      </c>
    </row>
    <row r="21" spans="2:8">
      <c r="B21" s="60" t="s">
        <v>154</v>
      </c>
      <c r="C21" s="56"/>
      <c r="D21" s="168">
        <v>3888.0704000000001</v>
      </c>
      <c r="E21" s="168">
        <v>3697.3494000000001</v>
      </c>
      <c r="F21" s="166"/>
      <c r="G21" s="169">
        <v>190.721</v>
      </c>
      <c r="H21" s="170">
        <v>5.1583169283379061E-2</v>
      </c>
    </row>
    <row r="22" spans="2:8">
      <c r="B22" s="61" t="s">
        <v>155</v>
      </c>
      <c r="C22" s="49"/>
      <c r="D22" s="171">
        <v>90.274000000000001</v>
      </c>
      <c r="E22" s="171">
        <v>7.37</v>
      </c>
      <c r="F22" s="166"/>
      <c r="G22" s="172">
        <v>82.903999999999996</v>
      </c>
      <c r="H22" s="173">
        <v>11.248846675712347</v>
      </c>
    </row>
    <row r="23" spans="2:8">
      <c r="B23" s="61" t="s">
        <v>156</v>
      </c>
      <c r="C23" s="49"/>
      <c r="D23" s="171">
        <v>3797.7963999999997</v>
      </c>
      <c r="E23" s="171">
        <v>3689.9793999999997</v>
      </c>
      <c r="F23" s="166"/>
      <c r="G23" s="172">
        <v>107.81700000000001</v>
      </c>
      <c r="H23" s="173">
        <v>2.9218862305843772E-2</v>
      </c>
    </row>
    <row r="24" spans="2:8">
      <c r="B24" s="60" t="s">
        <v>157</v>
      </c>
      <c r="C24" s="56"/>
      <c r="D24" s="168">
        <v>405.16399999999999</v>
      </c>
      <c r="E24" s="168">
        <v>281.92599999999999</v>
      </c>
      <c r="F24" s="166"/>
      <c r="G24" s="169">
        <v>123.238</v>
      </c>
      <c r="H24" s="170">
        <v>0.43712889197874621</v>
      </c>
    </row>
    <row r="25" spans="2:8">
      <c r="B25" s="61" t="s">
        <v>158</v>
      </c>
      <c r="C25" s="49"/>
      <c r="D25" s="171">
        <v>24.096</v>
      </c>
      <c r="E25" s="171">
        <v>26.672999999999998</v>
      </c>
      <c r="F25" s="166"/>
      <c r="G25" s="172">
        <v>-2.5769999999999982</v>
      </c>
      <c r="H25" s="173">
        <v>-9.6614554043414624E-2</v>
      </c>
    </row>
    <row r="26" spans="2:8">
      <c r="B26" s="61" t="s">
        <v>159</v>
      </c>
      <c r="C26" s="49"/>
      <c r="D26" s="171">
        <v>70.650999999999996</v>
      </c>
      <c r="E26" s="171">
        <v>70.552999999999997</v>
      </c>
      <c r="F26" s="166"/>
      <c r="G26" s="172">
        <v>9.7999999999998977E-2</v>
      </c>
      <c r="H26" s="173">
        <v>1.3890266891556557E-3</v>
      </c>
    </row>
    <row r="27" spans="2:8">
      <c r="B27" s="61" t="s">
        <v>160</v>
      </c>
      <c r="C27" s="49"/>
      <c r="D27" s="171">
        <v>310.41699999999997</v>
      </c>
      <c r="E27" s="171">
        <v>184.7</v>
      </c>
      <c r="F27" s="166"/>
      <c r="G27" s="172">
        <v>125.71699999999998</v>
      </c>
      <c r="H27" s="173">
        <v>0.680655116404981</v>
      </c>
    </row>
    <row r="28" spans="2:8">
      <c r="B28" s="60" t="s">
        <v>161</v>
      </c>
      <c r="C28" s="56"/>
      <c r="D28" s="168">
        <v>1184.46</v>
      </c>
      <c r="E28" s="168">
        <v>1195.2550000000001</v>
      </c>
      <c r="F28" s="166"/>
      <c r="G28" s="241">
        <v>-10.795000000000073</v>
      </c>
      <c r="H28" s="170">
        <v>-9.0315455697738741E-3</v>
      </c>
    </row>
    <row r="29" spans="2:8">
      <c r="B29" s="113" t="s">
        <v>162</v>
      </c>
      <c r="C29" s="144"/>
      <c r="D29" s="174">
        <v>85147.685400000002</v>
      </c>
      <c r="E29" s="174">
        <v>84175.256400000013</v>
      </c>
      <c r="F29" s="175"/>
      <c r="G29" s="174">
        <v>972.42899999998917</v>
      </c>
      <c r="H29" s="249">
        <v>1.1552432883352512E-2</v>
      </c>
    </row>
    <row r="30" spans="2:8">
      <c r="B30" s="112" t="s">
        <v>163</v>
      </c>
      <c r="C30" s="56"/>
      <c r="D30" s="165">
        <v>265.51499999999999</v>
      </c>
      <c r="E30" s="165">
        <v>280.34800000000001</v>
      </c>
      <c r="F30" s="166"/>
      <c r="G30" s="226">
        <v>-14.833000000000027</v>
      </c>
      <c r="H30" s="177">
        <v>-5.2909241371438445E-2</v>
      </c>
    </row>
    <row r="31" spans="2:8">
      <c r="B31" s="112" t="s">
        <v>355</v>
      </c>
      <c r="C31" s="56"/>
      <c r="D31" s="165">
        <v>49.774000000000001</v>
      </c>
      <c r="E31" s="165">
        <v>52.856000000000002</v>
      </c>
      <c r="F31" s="166"/>
      <c r="G31" s="226">
        <v>-3.0820000000000007</v>
      </c>
      <c r="H31" s="167">
        <v>-5.8309368851218416E-2</v>
      </c>
    </row>
    <row r="32" spans="2:8">
      <c r="B32" s="60" t="s">
        <v>356</v>
      </c>
      <c r="C32" s="56"/>
      <c r="D32" s="168">
        <v>74321.971000000005</v>
      </c>
      <c r="E32" s="168">
        <v>73982.379000000001</v>
      </c>
      <c r="F32" s="166"/>
      <c r="G32" s="169">
        <v>339.59200000000419</v>
      </c>
      <c r="H32" s="170">
        <v>4.5901741007815409E-3</v>
      </c>
    </row>
    <row r="33" spans="2:8">
      <c r="B33" s="60" t="s">
        <v>164</v>
      </c>
      <c r="C33" s="56"/>
      <c r="D33" s="168">
        <v>346.51</v>
      </c>
      <c r="E33" s="168">
        <v>326.80700000000002</v>
      </c>
      <c r="F33" s="166"/>
      <c r="G33" s="169">
        <v>19.702999999999975</v>
      </c>
      <c r="H33" s="170">
        <v>6.0289406285666994E-2</v>
      </c>
    </row>
    <row r="34" spans="2:8">
      <c r="B34" s="60" t="s">
        <v>165</v>
      </c>
      <c r="C34" s="56"/>
      <c r="D34" s="168">
        <v>2201.5639999999999</v>
      </c>
      <c r="E34" s="168">
        <v>1984.8219999999999</v>
      </c>
      <c r="F34" s="166"/>
      <c r="G34" s="169">
        <v>216.74199999999996</v>
      </c>
      <c r="H34" s="170">
        <v>0.10919971664965421</v>
      </c>
    </row>
    <row r="35" spans="2:8">
      <c r="B35" s="60" t="s">
        <v>166</v>
      </c>
      <c r="C35" s="56"/>
      <c r="D35" s="168">
        <v>389.46300000000002</v>
      </c>
      <c r="E35" s="168">
        <v>410.96300000000002</v>
      </c>
      <c r="F35" s="166"/>
      <c r="G35" s="169">
        <v>-21.5</v>
      </c>
      <c r="H35" s="170">
        <v>-5.2316145249085684E-2</v>
      </c>
    </row>
    <row r="36" spans="2:8">
      <c r="B36" s="61" t="s">
        <v>167</v>
      </c>
      <c r="C36" s="49"/>
      <c r="D36" s="171">
        <v>192.82499999999999</v>
      </c>
      <c r="E36" s="171">
        <v>218.64599999999999</v>
      </c>
      <c r="F36" s="166"/>
      <c r="G36" s="172">
        <v>-25.820999999999998</v>
      </c>
      <c r="H36" s="173">
        <v>-0.11809500288136988</v>
      </c>
    </row>
    <row r="37" spans="2:8">
      <c r="B37" s="61" t="s">
        <v>357</v>
      </c>
      <c r="C37" s="49"/>
      <c r="D37" s="171">
        <v>0</v>
      </c>
      <c r="E37" s="171">
        <v>0</v>
      </c>
      <c r="F37" s="166"/>
      <c r="G37" s="172">
        <v>0</v>
      </c>
      <c r="H37" s="173" t="s">
        <v>37</v>
      </c>
    </row>
    <row r="38" spans="2:8">
      <c r="B38" s="61" t="s">
        <v>319</v>
      </c>
      <c r="C38" s="49"/>
      <c r="D38" s="171">
        <v>50.360999999999997</v>
      </c>
      <c r="E38" s="171">
        <v>32.584000000000003</v>
      </c>
      <c r="F38" s="166"/>
      <c r="G38" s="172">
        <v>17.776999999999994</v>
      </c>
      <c r="H38" s="173">
        <v>0.54557451509943511</v>
      </c>
    </row>
    <row r="39" spans="2:8">
      <c r="B39" s="61" t="s">
        <v>320</v>
      </c>
      <c r="C39" s="49"/>
      <c r="D39" s="171">
        <v>106.166</v>
      </c>
      <c r="E39" s="171">
        <v>102.57</v>
      </c>
      <c r="F39" s="166"/>
      <c r="G39" s="172">
        <v>3.5960000000000036</v>
      </c>
      <c r="H39" s="173">
        <v>3.5058984108413807E-2</v>
      </c>
    </row>
    <row r="40" spans="2:8">
      <c r="B40" s="61" t="s">
        <v>168</v>
      </c>
      <c r="C40" s="49"/>
      <c r="D40" s="171">
        <v>40.110999999999997</v>
      </c>
      <c r="E40" s="171">
        <v>57.162999999999997</v>
      </c>
      <c r="F40" s="166"/>
      <c r="G40" s="172">
        <v>-17.052</v>
      </c>
      <c r="H40" s="173">
        <v>-0.2983048475412417</v>
      </c>
    </row>
    <row r="41" spans="2:8">
      <c r="B41" s="60" t="s">
        <v>169</v>
      </c>
      <c r="C41" s="56"/>
      <c r="D41" s="168">
        <v>234.06989999999999</v>
      </c>
      <c r="E41" s="168">
        <v>232.66489999999999</v>
      </c>
      <c r="F41" s="166"/>
      <c r="G41" s="169">
        <v>1.4050000000000011</v>
      </c>
      <c r="H41" s="170">
        <v>6.0387278012282953E-3</v>
      </c>
    </row>
    <row r="42" spans="2:8">
      <c r="B42" s="61" t="s">
        <v>170</v>
      </c>
      <c r="C42" s="49"/>
      <c r="D42" s="171">
        <v>85.447999999999993</v>
      </c>
      <c r="E42" s="171">
        <v>77.128</v>
      </c>
      <c r="F42" s="166"/>
      <c r="G42" s="172">
        <v>8.3199999999999932</v>
      </c>
      <c r="H42" s="173">
        <v>0.10787262732081726</v>
      </c>
    </row>
    <row r="43" spans="2:8">
      <c r="B43" s="61" t="s">
        <v>171</v>
      </c>
      <c r="C43" s="49"/>
      <c r="D43" s="171">
        <v>148.62189999999998</v>
      </c>
      <c r="E43" s="171">
        <v>155.5369</v>
      </c>
      <c r="F43" s="166"/>
      <c r="G43" s="172">
        <v>-6.9150000000000205</v>
      </c>
      <c r="H43" s="173">
        <v>-4.4458903321334169E-2</v>
      </c>
    </row>
    <row r="44" spans="2:8">
      <c r="B44" s="60" t="s">
        <v>172</v>
      </c>
      <c r="C44" s="56"/>
      <c r="D44" s="168">
        <v>329.58800000000002</v>
      </c>
      <c r="E44" s="168">
        <v>325.27100000000002</v>
      </c>
      <c r="F44" s="166"/>
      <c r="G44" s="169">
        <v>4.3170000000000073</v>
      </c>
      <c r="H44" s="170">
        <v>1.3272010108494169E-2</v>
      </c>
    </row>
    <row r="45" spans="2:8">
      <c r="B45" s="60" t="s">
        <v>321</v>
      </c>
      <c r="C45" s="56"/>
      <c r="D45" s="240">
        <v>462.48599999999999</v>
      </c>
      <c r="E45" s="240">
        <v>430.26900000000001</v>
      </c>
      <c r="F45" s="166"/>
      <c r="G45" s="241">
        <v>32.216999999999985</v>
      </c>
      <c r="H45" s="242">
        <v>7.4876414522078008E-2</v>
      </c>
    </row>
    <row r="46" spans="2:8">
      <c r="B46" s="113" t="s">
        <v>173</v>
      </c>
      <c r="C46" s="57"/>
      <c r="D46" s="174">
        <v>78600.940900000001</v>
      </c>
      <c r="E46" s="174">
        <v>78026.3799</v>
      </c>
      <c r="F46" s="175"/>
      <c r="G46" s="174">
        <v>574.56100000000151</v>
      </c>
      <c r="H46" s="250">
        <v>7.3636762430394588E-3</v>
      </c>
    </row>
    <row r="47" spans="2:8">
      <c r="B47" s="114"/>
      <c r="C47" s="57"/>
      <c r="D47" s="178"/>
      <c r="E47" s="178"/>
      <c r="F47" s="175"/>
      <c r="G47" s="251"/>
      <c r="H47" s="179"/>
    </row>
    <row r="48" spans="2:8">
      <c r="B48" s="119" t="s">
        <v>174</v>
      </c>
      <c r="C48" s="56"/>
      <c r="D48" s="181">
        <v>6796.6130000000003</v>
      </c>
      <c r="E48" s="181">
        <v>6344.1809999999996</v>
      </c>
      <c r="F48" s="166"/>
      <c r="G48" s="181">
        <v>452.4320000000007</v>
      </c>
      <c r="H48" s="252">
        <v>7.1314484879923937E-2</v>
      </c>
    </row>
    <row r="49" spans="2:8">
      <c r="B49" s="120" t="s">
        <v>31</v>
      </c>
      <c r="C49" s="52"/>
      <c r="D49" s="176">
        <v>2476.2089999999998</v>
      </c>
      <c r="E49" s="176">
        <v>2476.2089999999998</v>
      </c>
      <c r="F49" s="166"/>
      <c r="G49" s="176">
        <v>0</v>
      </c>
      <c r="H49" s="177" t="s">
        <v>37</v>
      </c>
    </row>
    <row r="50" spans="2:8">
      <c r="B50" s="64" t="s">
        <v>175</v>
      </c>
      <c r="C50" s="51"/>
      <c r="D50" s="171">
        <v>2476.2089999999998</v>
      </c>
      <c r="E50" s="171">
        <v>2476.2089999999998</v>
      </c>
      <c r="F50" s="166"/>
      <c r="G50" s="172">
        <v>0</v>
      </c>
      <c r="H50" s="173" t="s">
        <v>37</v>
      </c>
    </row>
    <row r="51" spans="2:8">
      <c r="B51" s="63" t="s">
        <v>176</v>
      </c>
      <c r="C51" s="52"/>
      <c r="D51" s="168">
        <v>208.791</v>
      </c>
      <c r="E51" s="168">
        <v>208.791</v>
      </c>
      <c r="F51" s="166"/>
      <c r="G51" s="169">
        <v>0</v>
      </c>
      <c r="H51" s="170" t="s">
        <v>37</v>
      </c>
    </row>
    <row r="52" spans="2:8">
      <c r="B52" s="65" t="s">
        <v>284</v>
      </c>
      <c r="C52" s="52"/>
      <c r="D52" s="168">
        <v>0</v>
      </c>
      <c r="E52" s="168">
        <v>0</v>
      </c>
      <c r="F52" s="166"/>
      <c r="G52" s="169">
        <v>0</v>
      </c>
      <c r="H52" s="170" t="s">
        <v>37</v>
      </c>
    </row>
    <row r="53" spans="2:8">
      <c r="B53" s="63" t="s">
        <v>177</v>
      </c>
      <c r="C53" s="52"/>
      <c r="D53" s="168">
        <v>4738.3980000000001</v>
      </c>
      <c r="E53" s="168">
        <v>4050.5390000000002</v>
      </c>
      <c r="F53" s="166"/>
      <c r="G53" s="169">
        <v>687.85899999999992</v>
      </c>
      <c r="H53" s="170">
        <v>0.1698191277753405</v>
      </c>
    </row>
    <row r="54" spans="2:8">
      <c r="B54" s="63" t="s">
        <v>354</v>
      </c>
      <c r="C54" s="52"/>
      <c r="D54" s="168">
        <v>0</v>
      </c>
      <c r="E54" s="168">
        <v>0</v>
      </c>
      <c r="F54" s="166"/>
      <c r="G54" s="169">
        <v>0</v>
      </c>
      <c r="H54" s="170" t="s">
        <v>37</v>
      </c>
    </row>
    <row r="55" spans="2:8">
      <c r="B55" s="63" t="s">
        <v>178</v>
      </c>
      <c r="C55" s="52"/>
      <c r="D55" s="168">
        <v>-381.65899999999999</v>
      </c>
      <c r="E55" s="168">
        <v>-312.27300000000002</v>
      </c>
      <c r="F55" s="166"/>
      <c r="G55" s="169">
        <v>-69.385999999999967</v>
      </c>
      <c r="H55" s="170">
        <v>0.22219660361286425</v>
      </c>
    </row>
    <row r="56" spans="2:8">
      <c r="B56" s="63" t="s">
        <v>179</v>
      </c>
      <c r="C56" s="52"/>
      <c r="D56" s="168">
        <v>-91.605999999999995</v>
      </c>
      <c r="E56" s="168">
        <v>-85.731999999999999</v>
      </c>
      <c r="F56" s="166"/>
      <c r="G56" s="169">
        <v>-5.8739999999999952</v>
      </c>
      <c r="H56" s="170">
        <v>6.8515840059720931E-2</v>
      </c>
    </row>
    <row r="57" spans="2:8">
      <c r="B57" s="63" t="s">
        <v>322</v>
      </c>
      <c r="C57" s="52"/>
      <c r="D57" s="168">
        <v>207.45699999999999</v>
      </c>
      <c r="E57" s="168">
        <v>219.98400000000001</v>
      </c>
      <c r="F57" s="166"/>
      <c r="G57" s="169">
        <v>-12.527000000000015</v>
      </c>
      <c r="H57" s="170">
        <v>-5.6945050549130911E-2</v>
      </c>
    </row>
    <row r="58" spans="2:8">
      <c r="B58" s="63" t="s">
        <v>323</v>
      </c>
      <c r="C58" s="52"/>
      <c r="D58" s="168">
        <v>-360.97699999999998</v>
      </c>
      <c r="E58" s="168">
        <v>-213.33699999999999</v>
      </c>
      <c r="F58" s="166"/>
      <c r="G58" s="169">
        <v>-147.63999999999999</v>
      </c>
      <c r="H58" s="170">
        <v>0.69205060538022001</v>
      </c>
    </row>
    <row r="59" spans="2:8">
      <c r="B59" s="63"/>
      <c r="C59" s="52"/>
      <c r="D59" s="168"/>
      <c r="E59" s="168"/>
      <c r="F59" s="166"/>
      <c r="G59" s="169"/>
      <c r="H59" s="170"/>
    </row>
    <row r="60" spans="2:8">
      <c r="B60" s="118" t="s">
        <v>324</v>
      </c>
      <c r="C60" s="56"/>
      <c r="D60" s="180">
        <v>-249.56200000000001</v>
      </c>
      <c r="E60" s="180">
        <v>-197.37799999999999</v>
      </c>
      <c r="F60" s="166"/>
      <c r="G60" s="180">
        <v>-52.184000000000026</v>
      </c>
      <c r="H60" s="182">
        <v>0.26438610179452637</v>
      </c>
    </row>
    <row r="61" spans="2:8">
      <c r="B61" s="117" t="s">
        <v>180</v>
      </c>
      <c r="C61" s="52"/>
      <c r="D61" s="165">
        <v>-23.931999999999999</v>
      </c>
      <c r="E61" s="165">
        <v>-19.649000000000001</v>
      </c>
      <c r="F61" s="166"/>
      <c r="G61" s="165">
        <v>-4.2829999999999977</v>
      </c>
      <c r="H61" s="167">
        <v>0.21797546948954133</v>
      </c>
    </row>
    <row r="62" spans="2:8">
      <c r="B62" s="64" t="s">
        <v>325</v>
      </c>
      <c r="C62" s="51"/>
      <c r="D62" s="171">
        <v>-24.274000000000001</v>
      </c>
      <c r="E62" s="171">
        <v>-19.709</v>
      </c>
      <c r="F62" s="166"/>
      <c r="G62" s="172">
        <v>-4.5650000000000013</v>
      </c>
      <c r="H62" s="173">
        <v>0.23162007204830287</v>
      </c>
    </row>
    <row r="63" spans="2:8" ht="24">
      <c r="B63" s="64" t="s">
        <v>326</v>
      </c>
      <c r="C63" s="51"/>
      <c r="D63" s="171">
        <v>0.34200000000000003</v>
      </c>
      <c r="E63" s="171">
        <v>0.06</v>
      </c>
      <c r="F63" s="166"/>
      <c r="G63" s="172">
        <v>0.28200000000000003</v>
      </c>
      <c r="H63" s="173">
        <v>4.7000000000000011</v>
      </c>
    </row>
    <row r="64" spans="2:8">
      <c r="B64" s="63" t="s">
        <v>181</v>
      </c>
      <c r="C64" s="52"/>
      <c r="D64" s="168">
        <v>-225.63</v>
      </c>
      <c r="E64" s="168">
        <v>-177.72900000000001</v>
      </c>
      <c r="F64" s="166"/>
      <c r="G64" s="169">
        <v>-47.900999999999982</v>
      </c>
      <c r="H64" s="170">
        <v>0.26951707374710926</v>
      </c>
    </row>
    <row r="65" spans="2:9">
      <c r="B65" s="64" t="s">
        <v>327</v>
      </c>
      <c r="C65" s="51"/>
      <c r="D65" s="171">
        <v>-0.504</v>
      </c>
      <c r="E65" s="171">
        <v>2.8530000000000002</v>
      </c>
      <c r="F65" s="166"/>
      <c r="G65" s="172">
        <v>-3.3570000000000002</v>
      </c>
      <c r="H65" s="173" t="s">
        <v>402</v>
      </c>
    </row>
    <row r="66" spans="2:9">
      <c r="B66" s="64" t="s">
        <v>328</v>
      </c>
      <c r="C66" s="51"/>
      <c r="D66" s="171">
        <v>-217.631</v>
      </c>
      <c r="E66" s="171">
        <v>-207.91200000000001</v>
      </c>
      <c r="F66" s="166"/>
      <c r="G66" s="172">
        <v>-9.7189999999999941</v>
      </c>
      <c r="H66" s="173">
        <v>4.6745738581707615E-2</v>
      </c>
    </row>
    <row r="67" spans="2:9" ht="24">
      <c r="B67" s="64" t="s">
        <v>329</v>
      </c>
      <c r="C67" s="51"/>
      <c r="D67" s="171">
        <v>0.39100000000000001</v>
      </c>
      <c r="E67" s="171">
        <v>25.425000000000001</v>
      </c>
      <c r="F67" s="166"/>
      <c r="G67" s="172">
        <v>-25.033999999999999</v>
      </c>
      <c r="H67" s="173">
        <v>-0.98462143559488691</v>
      </c>
    </row>
    <row r="68" spans="2:9" ht="24">
      <c r="B68" s="64" t="s">
        <v>330</v>
      </c>
      <c r="C68" s="51"/>
      <c r="D68" s="171">
        <v>-7.8860000000000001</v>
      </c>
      <c r="E68" s="171">
        <v>1.905</v>
      </c>
      <c r="F68" s="166"/>
      <c r="G68" s="172">
        <v>-9.7910000000000004</v>
      </c>
      <c r="H68" s="173" t="s">
        <v>402</v>
      </c>
    </row>
    <row r="69" spans="2:9">
      <c r="B69" s="60" t="s">
        <v>182</v>
      </c>
      <c r="C69" s="56"/>
      <c r="D69" s="168">
        <v>-0.307</v>
      </c>
      <c r="E69" s="168">
        <v>2.073</v>
      </c>
      <c r="F69" s="166"/>
      <c r="G69" s="169">
        <v>-2.38</v>
      </c>
      <c r="H69" s="170" t="s">
        <v>402</v>
      </c>
    </row>
    <row r="70" spans="2:9">
      <c r="B70" s="63" t="s">
        <v>331</v>
      </c>
      <c r="C70" s="52"/>
      <c r="D70" s="168">
        <v>-0.61499999999999999</v>
      </c>
      <c r="E70" s="168">
        <v>-0.55600000000000005</v>
      </c>
      <c r="F70" s="166"/>
      <c r="G70" s="169">
        <v>-5.8999999999999941E-2</v>
      </c>
      <c r="H70" s="170">
        <v>0.10611510791366895</v>
      </c>
    </row>
    <row r="71" spans="2:9">
      <c r="B71" s="63" t="s">
        <v>183</v>
      </c>
      <c r="C71" s="52"/>
      <c r="D71" s="168">
        <v>0.308</v>
      </c>
      <c r="E71" s="168">
        <v>2.629</v>
      </c>
      <c r="F71" s="166"/>
      <c r="G71" s="169">
        <v>-2.3210000000000002</v>
      </c>
      <c r="H71" s="170">
        <v>-0.88284518828451886</v>
      </c>
    </row>
    <row r="72" spans="2:9">
      <c r="B72" s="63"/>
      <c r="C72" s="52"/>
      <c r="D72" s="168"/>
      <c r="E72" s="168"/>
      <c r="F72" s="166"/>
      <c r="G72" s="241"/>
      <c r="H72" s="170"/>
    </row>
    <row r="73" spans="2:9">
      <c r="B73" s="113" t="s">
        <v>184</v>
      </c>
      <c r="C73" s="58"/>
      <c r="D73" s="174">
        <v>6546.7439999999997</v>
      </c>
      <c r="E73" s="174">
        <v>6148.8760000000002</v>
      </c>
      <c r="F73" s="175"/>
      <c r="G73" s="174">
        <v>397.86799999999948</v>
      </c>
      <c r="H73" s="250">
        <v>6.4705809647161439E-2</v>
      </c>
    </row>
    <row r="74" spans="2:9">
      <c r="B74" s="114"/>
      <c r="C74" s="58"/>
      <c r="D74" s="178"/>
      <c r="E74" s="178"/>
      <c r="F74" s="175"/>
      <c r="G74" s="251"/>
      <c r="H74" s="183"/>
    </row>
    <row r="75" spans="2:9">
      <c r="B75" s="116" t="s">
        <v>348</v>
      </c>
      <c r="C75" s="58"/>
      <c r="D75" s="174">
        <v>85147.684900000007</v>
      </c>
      <c r="E75" s="174">
        <v>84175.255900000004</v>
      </c>
      <c r="F75" s="175"/>
      <c r="G75" s="174">
        <v>972.42900000000373</v>
      </c>
      <c r="H75" s="249">
        <v>1.1552432951973998E-2</v>
      </c>
      <c r="I75" s="204"/>
    </row>
    <row r="76" spans="2:9">
      <c r="B76" s="115"/>
      <c r="C76" s="48"/>
      <c r="D76" s="48"/>
      <c r="E76" s="48"/>
      <c r="F76" s="48"/>
      <c r="G76" s="48"/>
      <c r="H76" s="115"/>
    </row>
    <row r="77" spans="2:9">
      <c r="B77" s="53" t="s">
        <v>185</v>
      </c>
      <c r="C77" s="53"/>
      <c r="D77" s="53"/>
      <c r="E77" s="53"/>
      <c r="F77" s="53"/>
      <c r="G77" s="53"/>
      <c r="H77" s="53"/>
    </row>
    <row r="78" spans="2:9">
      <c r="B78" s="187" t="s">
        <v>137</v>
      </c>
    </row>
  </sheetData>
  <mergeCells count="1">
    <mergeCell ref="G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Q55"/>
  <sheetViews>
    <sheetView showGridLines="0" workbookViewId="0"/>
  </sheetViews>
  <sheetFormatPr baseColWidth="10" defaultRowHeight="15"/>
  <cols>
    <col min="2" max="2" width="98.7109375" style="91" customWidth="1"/>
    <col min="3" max="3" width="1.28515625" style="91" customWidth="1"/>
    <col min="4" max="4" width="12.42578125" style="91" customWidth="1"/>
    <col min="5" max="5" width="13.7109375" style="91" customWidth="1"/>
    <col min="6" max="6" width="1.5703125" style="91" customWidth="1"/>
    <col min="7" max="7" width="19.28515625" style="91" customWidth="1"/>
    <col min="8" max="8" width="13.42578125" style="91" bestFit="1" customWidth="1"/>
    <col min="9" max="9" width="1.28515625" customWidth="1"/>
    <col min="10" max="14" width="13.7109375" style="91" customWidth="1"/>
    <col min="15" max="15" width="1.5703125" style="91" customWidth="1"/>
    <col min="16" max="16" width="9.140625" style="91" customWidth="1"/>
    <col min="17" max="17" width="9.42578125" style="91" customWidth="1"/>
  </cols>
  <sheetData>
    <row r="1" spans="2:17">
      <c r="B1" s="4"/>
    </row>
    <row r="2" spans="2:17">
      <c r="B2" s="71"/>
      <c r="C2" s="72"/>
      <c r="D2" s="282" t="s">
        <v>391</v>
      </c>
      <c r="E2" s="283"/>
      <c r="F2" s="73"/>
      <c r="G2" s="282" t="s">
        <v>392</v>
      </c>
      <c r="H2" s="283"/>
      <c r="J2" s="284" t="s">
        <v>393</v>
      </c>
      <c r="K2" s="284"/>
      <c r="L2" s="284"/>
      <c r="M2" s="284"/>
      <c r="N2" s="283"/>
      <c r="O2" s="73"/>
      <c r="P2" s="282" t="s">
        <v>394</v>
      </c>
      <c r="Q2" s="283"/>
    </row>
    <row r="3" spans="2:17" ht="38.25">
      <c r="B3" s="228" t="s">
        <v>141</v>
      </c>
      <c r="C3" s="140"/>
      <c r="D3" s="229">
        <f>+Summary!C3</f>
        <v>46112</v>
      </c>
      <c r="E3" s="229" t="s">
        <v>405</v>
      </c>
      <c r="F3" s="69"/>
      <c r="G3" s="265" t="s">
        <v>351</v>
      </c>
      <c r="H3" s="265" t="s">
        <v>29</v>
      </c>
      <c r="J3" s="229" t="str">
        <f>ROUNDUP(MONTH(D3)/3,0)&amp;"Q"&amp;" "&amp;YEAR(D3)</f>
        <v>1Q 2026</v>
      </c>
      <c r="K3" s="229" t="str">
        <f>ROUNDUP(MONTH(EDATE(D3,-3))/3,0)&amp;"Q"&amp;" "&amp;YEAR(EDATE(D3,-3))</f>
        <v>4Q 2025</v>
      </c>
      <c r="L3" s="229" t="str">
        <f>ROUNDUP(MONTH(EDATE(D3,-6))/3,0)&amp;"Q"&amp;" "&amp;YEAR(EDATE(D3,-6))</f>
        <v>3Q 2025</v>
      </c>
      <c r="M3" s="229" t="str">
        <f>ROUNDUP(MONTH(EDATE(D3,-9))/3,0)&amp;"Q"&amp;" "&amp;YEAR(EDATE(D3,-9))</f>
        <v>2Q 2025</v>
      </c>
      <c r="N3" s="229" t="str">
        <f>ROUNDUP(MONTH(EDATE(D3,-12))/3,0)&amp;"Q"&amp;" "&amp;YEAR(EDATE(D3,-12))</f>
        <v>1Q 2025</v>
      </c>
      <c r="O3" s="69"/>
      <c r="P3" s="266" t="str">
        <f>CONCATENATE(J3," / ",K3)</f>
        <v>1Q 2026 / 4Q 2025</v>
      </c>
      <c r="Q3" s="266" t="str">
        <f>CONCATENATE(J3," / ",N3)</f>
        <v>1Q 2026 / 1Q 2025</v>
      </c>
    </row>
    <row r="4" spans="2:17">
      <c r="B4" s="125" t="s">
        <v>336</v>
      </c>
      <c r="C4" s="74"/>
      <c r="D4" s="126">
        <v>577.13800000000003</v>
      </c>
      <c r="E4" s="126">
        <v>654.28099999999995</v>
      </c>
      <c r="F4" s="76"/>
      <c r="G4" s="126">
        <v>-77.142999999999915</v>
      </c>
      <c r="H4" s="127">
        <v>-0.11790499800544402</v>
      </c>
      <c r="J4" s="126">
        <v>577.13800000000003</v>
      </c>
      <c r="K4" s="126">
        <v>586.83600000000001</v>
      </c>
      <c r="L4" s="126">
        <v>595.10399999999981</v>
      </c>
      <c r="M4" s="126">
        <v>633.51300000000015</v>
      </c>
      <c r="N4" s="126">
        <v>654.28099999999995</v>
      </c>
      <c r="O4" s="76"/>
      <c r="P4" s="127">
        <v>-1.6525911839082773E-2</v>
      </c>
      <c r="Q4" s="127">
        <v>-0.11790499800544402</v>
      </c>
    </row>
    <row r="5" spans="2:17">
      <c r="B5" s="67" t="s">
        <v>337</v>
      </c>
      <c r="C5" s="74"/>
      <c r="D5" s="75">
        <v>-188.614</v>
      </c>
      <c r="E5" s="75">
        <v>-248.29300000000001</v>
      </c>
      <c r="F5" s="76"/>
      <c r="G5" s="75">
        <v>59.679000000000002</v>
      </c>
      <c r="H5" s="77">
        <v>-0.24035715867946339</v>
      </c>
      <c r="J5" s="75">
        <v>-188.614</v>
      </c>
      <c r="K5" s="75">
        <v>-189.02099999999996</v>
      </c>
      <c r="L5" s="75">
        <v>-197.47800000000001</v>
      </c>
      <c r="M5" s="75">
        <v>-237.42500000000001</v>
      </c>
      <c r="N5" s="75">
        <v>-248.29300000000001</v>
      </c>
      <c r="O5" s="76"/>
      <c r="P5" s="77">
        <v>-2.1531999090045758E-3</v>
      </c>
      <c r="Q5" s="77">
        <v>-0.24035715867946339</v>
      </c>
    </row>
    <row r="6" spans="2:17">
      <c r="B6" s="67"/>
      <c r="C6" s="74"/>
      <c r="D6" s="75"/>
      <c r="E6" s="75"/>
      <c r="F6" s="76"/>
      <c r="G6" s="75"/>
      <c r="H6" s="77"/>
      <c r="J6" s="75"/>
      <c r="K6" s="75"/>
      <c r="L6" s="75"/>
      <c r="M6" s="75"/>
      <c r="N6" s="75"/>
      <c r="O6" s="76"/>
      <c r="P6" s="77"/>
      <c r="Q6" s="77"/>
    </row>
    <row r="7" spans="2:17">
      <c r="B7" s="121" t="s">
        <v>186</v>
      </c>
      <c r="C7" s="78"/>
      <c r="D7" s="123">
        <v>388.524</v>
      </c>
      <c r="E7" s="123">
        <v>405.988</v>
      </c>
      <c r="F7" s="164"/>
      <c r="G7" s="130">
        <v>-17.463999999999999</v>
      </c>
      <c r="H7" s="128">
        <v>-4.3016049735460159E-2</v>
      </c>
      <c r="J7" s="123">
        <v>388.524</v>
      </c>
      <c r="K7" s="123">
        <v>397.81500000000005</v>
      </c>
      <c r="L7" s="123">
        <v>397.62599999999998</v>
      </c>
      <c r="M7" s="123">
        <v>396.08800000000002</v>
      </c>
      <c r="N7" s="123">
        <v>405.988</v>
      </c>
      <c r="O7" s="164"/>
      <c r="P7" s="128">
        <v>-2.3355077108706442E-2</v>
      </c>
      <c r="Q7" s="128">
        <v>-4.3016049735460159E-2</v>
      </c>
    </row>
    <row r="8" spans="2:17">
      <c r="B8" s="122" t="s">
        <v>335</v>
      </c>
      <c r="C8" s="74"/>
      <c r="D8" s="124">
        <v>0.13300000000000001</v>
      </c>
      <c r="E8" s="124">
        <v>0.182</v>
      </c>
      <c r="F8" s="76"/>
      <c r="G8" s="126">
        <v>-4.8999999999999988E-2</v>
      </c>
      <c r="H8" s="129">
        <v>-0.26923076923076916</v>
      </c>
      <c r="J8" s="124">
        <v>0.13300000000000001</v>
      </c>
      <c r="K8" s="124">
        <v>2.0999999999999908E-2</v>
      </c>
      <c r="L8" s="124">
        <v>8.8000000000000078E-2</v>
      </c>
      <c r="M8" s="124">
        <v>2.548</v>
      </c>
      <c r="N8" s="124">
        <v>0.182</v>
      </c>
      <c r="O8" s="76"/>
      <c r="P8" s="129">
        <v>5.3333333333333615</v>
      </c>
      <c r="Q8" s="129">
        <v>-0.26923076923076916</v>
      </c>
    </row>
    <row r="9" spans="2:17">
      <c r="B9" s="67" t="s">
        <v>332</v>
      </c>
      <c r="C9" s="74"/>
      <c r="D9" s="75">
        <v>1.4999999999999999E-2</v>
      </c>
      <c r="E9" s="75">
        <v>-1.4810000000000001</v>
      </c>
      <c r="F9" s="76"/>
      <c r="G9" s="75">
        <v>1.496</v>
      </c>
      <c r="H9" s="77" t="s">
        <v>402</v>
      </c>
      <c r="J9" s="75">
        <v>1.4999999999999999E-2</v>
      </c>
      <c r="K9" s="75">
        <v>-1.7690000000000001</v>
      </c>
      <c r="L9" s="75">
        <v>-0.24399999999999999</v>
      </c>
      <c r="M9" s="75">
        <v>2.4000000000000021E-2</v>
      </c>
      <c r="N9" s="75">
        <v>-1.4810000000000001</v>
      </c>
      <c r="O9" s="76"/>
      <c r="P9" s="77" t="s">
        <v>402</v>
      </c>
      <c r="Q9" s="77" t="s">
        <v>402</v>
      </c>
    </row>
    <row r="10" spans="2:17">
      <c r="B10" s="67" t="s">
        <v>333</v>
      </c>
      <c r="C10" s="74"/>
      <c r="D10" s="75">
        <v>128.346</v>
      </c>
      <c r="E10" s="75">
        <v>107.714</v>
      </c>
      <c r="F10" s="76"/>
      <c r="G10" s="75">
        <v>20.632000000000005</v>
      </c>
      <c r="H10" s="77">
        <v>0.19154427465324847</v>
      </c>
      <c r="J10" s="75">
        <v>128.346</v>
      </c>
      <c r="K10" s="75">
        <v>120.96100000000001</v>
      </c>
      <c r="L10" s="75">
        <v>117.50700000000001</v>
      </c>
      <c r="M10" s="75">
        <v>114.72800000000001</v>
      </c>
      <c r="N10" s="75">
        <v>107.714</v>
      </c>
      <c r="O10" s="76"/>
      <c r="P10" s="77">
        <v>6.1052736005819973E-2</v>
      </c>
      <c r="Q10" s="77">
        <v>0.19154427465324847</v>
      </c>
    </row>
    <row r="11" spans="2:17">
      <c r="B11" s="67" t="s">
        <v>334</v>
      </c>
      <c r="C11" s="74"/>
      <c r="D11" s="75">
        <v>-20.396999999999998</v>
      </c>
      <c r="E11" s="75">
        <v>-18.917000000000002</v>
      </c>
      <c r="F11" s="76"/>
      <c r="G11" s="75">
        <v>-1.4799999999999969</v>
      </c>
      <c r="H11" s="77">
        <v>7.8236506845694179E-2</v>
      </c>
      <c r="J11" s="75">
        <v>-20.396999999999998</v>
      </c>
      <c r="K11" s="75">
        <v>-21.546999999999997</v>
      </c>
      <c r="L11" s="75">
        <v>-24.573999999999998</v>
      </c>
      <c r="M11" s="75">
        <v>-21.213999999999999</v>
      </c>
      <c r="N11" s="75">
        <v>-18.917000000000002</v>
      </c>
      <c r="O11" s="76"/>
      <c r="P11" s="77">
        <v>-5.3371699076437497E-2</v>
      </c>
      <c r="Q11" s="77">
        <v>7.8236506845694179E-2</v>
      </c>
    </row>
    <row r="12" spans="2:17" ht="16.5" customHeight="1">
      <c r="B12" s="67" t="s">
        <v>187</v>
      </c>
      <c r="C12" s="74"/>
      <c r="D12" s="75">
        <v>35.085999999999999</v>
      </c>
      <c r="E12" s="75">
        <v>11.272</v>
      </c>
      <c r="F12" s="76"/>
      <c r="G12" s="75">
        <v>23.814</v>
      </c>
      <c r="H12" s="77">
        <v>2.1126685592618877</v>
      </c>
      <c r="J12" s="75">
        <v>35.085999999999999</v>
      </c>
      <c r="K12" s="75">
        <v>3.0730000000000004</v>
      </c>
      <c r="L12" s="75">
        <v>6.4319999999999986</v>
      </c>
      <c r="M12" s="75">
        <v>10.336</v>
      </c>
      <c r="N12" s="75">
        <v>11.272</v>
      </c>
      <c r="O12" s="76"/>
      <c r="P12" s="77">
        <v>10.417507321835338</v>
      </c>
      <c r="Q12" s="77">
        <v>2.1126685592618877</v>
      </c>
    </row>
    <row r="13" spans="2:17" ht="16.5" customHeight="1">
      <c r="B13" s="67" t="s">
        <v>188</v>
      </c>
      <c r="C13" s="74"/>
      <c r="D13" s="75">
        <v>1.8959999999999999</v>
      </c>
      <c r="E13" s="75">
        <v>3.1869999999999998</v>
      </c>
      <c r="F13" s="76"/>
      <c r="G13" s="75">
        <v>-1.2909999999999999</v>
      </c>
      <c r="H13" s="77">
        <v>-0.40508315029808595</v>
      </c>
      <c r="J13" s="75">
        <v>1.8959999999999999</v>
      </c>
      <c r="K13" s="75">
        <v>1.6989999999999998</v>
      </c>
      <c r="L13" s="75">
        <v>3.1639999999999997</v>
      </c>
      <c r="M13" s="75">
        <v>1.5500000000000003</v>
      </c>
      <c r="N13" s="75">
        <v>3.1869999999999998</v>
      </c>
      <c r="O13" s="76"/>
      <c r="P13" s="77">
        <v>0.11595055915244266</v>
      </c>
      <c r="Q13" s="77">
        <v>-0.40508315029808595</v>
      </c>
    </row>
    <row r="14" spans="2:17" ht="16.5" customHeight="1">
      <c r="B14" s="67" t="s">
        <v>338</v>
      </c>
      <c r="C14" s="74"/>
      <c r="D14" s="75">
        <v>-0.7</v>
      </c>
      <c r="E14" s="75">
        <v>1.0880000000000001</v>
      </c>
      <c r="F14" s="76"/>
      <c r="G14" s="75">
        <v>-1.788</v>
      </c>
      <c r="H14" s="77" t="s">
        <v>402</v>
      </c>
      <c r="J14" s="75">
        <v>-0.7</v>
      </c>
      <c r="K14" s="75">
        <v>0.58800000000000008</v>
      </c>
      <c r="L14" s="75">
        <v>2.4079999999999999</v>
      </c>
      <c r="M14" s="75">
        <v>0.96599999999999975</v>
      </c>
      <c r="N14" s="75">
        <v>1.0880000000000001</v>
      </c>
      <c r="O14" s="76"/>
      <c r="P14" s="77" t="s">
        <v>402</v>
      </c>
      <c r="Q14" s="77" t="s">
        <v>402</v>
      </c>
    </row>
    <row r="15" spans="2:17" ht="16.5" customHeight="1">
      <c r="B15" s="67" t="s">
        <v>364</v>
      </c>
      <c r="C15" s="74"/>
      <c r="D15" s="75">
        <v>0</v>
      </c>
      <c r="E15" s="75">
        <v>0</v>
      </c>
      <c r="F15" s="76"/>
      <c r="G15" s="75">
        <v>0</v>
      </c>
      <c r="H15" s="77" t="s">
        <v>37</v>
      </c>
      <c r="J15" s="75">
        <v>0</v>
      </c>
      <c r="K15" s="75">
        <v>0</v>
      </c>
      <c r="L15" s="75">
        <v>0</v>
      </c>
      <c r="M15" s="75">
        <v>0</v>
      </c>
      <c r="N15" s="75">
        <v>0</v>
      </c>
      <c r="O15" s="76"/>
      <c r="P15" s="77" t="s">
        <v>37</v>
      </c>
      <c r="Q15" s="77" t="s">
        <v>37</v>
      </c>
    </row>
    <row r="16" spans="2:17">
      <c r="B16" s="67" t="s">
        <v>189</v>
      </c>
      <c r="C16" s="74"/>
      <c r="D16" s="75">
        <v>-0.97799999999999998</v>
      </c>
      <c r="E16" s="75">
        <v>-1.1100000000000001</v>
      </c>
      <c r="F16" s="76"/>
      <c r="G16" s="75">
        <v>0.13200000000000012</v>
      </c>
      <c r="H16" s="77">
        <v>-0.11891891891891901</v>
      </c>
      <c r="J16" s="75">
        <v>-0.97799999999999998</v>
      </c>
      <c r="K16" s="75">
        <v>1.6210000000000002</v>
      </c>
      <c r="L16" s="75">
        <v>-0.80899999999999994</v>
      </c>
      <c r="M16" s="75">
        <v>2.5099999999999998</v>
      </c>
      <c r="N16" s="75">
        <v>-1.1100000000000001</v>
      </c>
      <c r="O16" s="76"/>
      <c r="P16" s="77" t="s">
        <v>402</v>
      </c>
      <c r="Q16" s="77">
        <v>-0.11891891891891901</v>
      </c>
    </row>
    <row r="17" spans="2:17">
      <c r="B17" s="67" t="s">
        <v>190</v>
      </c>
      <c r="C17" s="74"/>
      <c r="D17" s="75">
        <v>1.5780000000000001</v>
      </c>
      <c r="E17" s="75">
        <v>3.6480000000000001</v>
      </c>
      <c r="F17" s="76"/>
      <c r="G17" s="75">
        <v>-2.0700000000000003</v>
      </c>
      <c r="H17" s="77">
        <v>-0.56743421052631582</v>
      </c>
      <c r="J17" s="75">
        <v>1.5780000000000001</v>
      </c>
      <c r="K17" s="75">
        <v>3.3610000000000007</v>
      </c>
      <c r="L17" s="75">
        <v>2.1629999999999994</v>
      </c>
      <c r="M17" s="75">
        <v>3.2440000000000002</v>
      </c>
      <c r="N17" s="75">
        <v>3.6480000000000001</v>
      </c>
      <c r="O17" s="76"/>
      <c r="P17" s="77">
        <v>-0.5304968759297829</v>
      </c>
      <c r="Q17" s="77">
        <v>-0.56743421052631582</v>
      </c>
    </row>
    <row r="18" spans="2:17">
      <c r="B18" s="67" t="s">
        <v>191</v>
      </c>
      <c r="C18" s="74"/>
      <c r="D18" s="75">
        <v>23.241</v>
      </c>
      <c r="E18" s="75">
        <v>24.818999999999999</v>
      </c>
      <c r="F18" s="76"/>
      <c r="G18" s="75">
        <v>-1.5779999999999994</v>
      </c>
      <c r="H18" s="77">
        <v>-6.3580321527861694E-2</v>
      </c>
      <c r="J18" s="75">
        <v>23.241</v>
      </c>
      <c r="K18" s="75">
        <v>46.143000000000001</v>
      </c>
      <c r="L18" s="75">
        <v>33.111999999999995</v>
      </c>
      <c r="M18" s="75">
        <v>20.836000000000002</v>
      </c>
      <c r="N18" s="75">
        <v>24.818999999999999</v>
      </c>
      <c r="O18" s="76"/>
      <c r="P18" s="77">
        <v>-0.49632663675963851</v>
      </c>
      <c r="Q18" s="77">
        <v>-6.3580321527861694E-2</v>
      </c>
    </row>
    <row r="19" spans="2:17">
      <c r="B19" s="67" t="s">
        <v>192</v>
      </c>
      <c r="C19" s="74"/>
      <c r="D19" s="75">
        <v>-18.986999999999998</v>
      </c>
      <c r="E19" s="75">
        <v>-15.314</v>
      </c>
      <c r="F19" s="76"/>
      <c r="G19" s="75">
        <v>-3.6729999999999983</v>
      </c>
      <c r="H19" s="77">
        <v>0.23984589264725076</v>
      </c>
      <c r="J19" s="75">
        <v>-18.986999999999998</v>
      </c>
      <c r="K19" s="75">
        <v>-34.294999999999995</v>
      </c>
      <c r="L19" s="75">
        <v>-9.1499999999999986</v>
      </c>
      <c r="M19" s="75">
        <v>-16.335000000000001</v>
      </c>
      <c r="N19" s="75">
        <v>-15.314</v>
      </c>
      <c r="O19" s="76"/>
      <c r="P19" s="77">
        <v>-0.44636244350488408</v>
      </c>
      <c r="Q19" s="77">
        <v>0.23984589264725076</v>
      </c>
    </row>
    <row r="20" spans="2:17">
      <c r="B20" s="67" t="s">
        <v>193</v>
      </c>
      <c r="C20" s="74"/>
      <c r="D20" s="75">
        <v>30.986000000000001</v>
      </c>
      <c r="E20" s="75">
        <v>25.071000000000002</v>
      </c>
      <c r="F20" s="76"/>
      <c r="G20" s="75">
        <v>5.9149999999999991</v>
      </c>
      <c r="H20" s="77">
        <v>0.23592995891667659</v>
      </c>
      <c r="J20" s="75">
        <v>30.986000000000001</v>
      </c>
      <c r="K20" s="75">
        <v>33.561999999999998</v>
      </c>
      <c r="L20" s="75">
        <v>34.497</v>
      </c>
      <c r="M20" s="75">
        <v>29.023999999999997</v>
      </c>
      <c r="N20" s="75">
        <v>25.071000000000002</v>
      </c>
      <c r="O20" s="76"/>
      <c r="P20" s="77">
        <v>-7.6753471187652619E-2</v>
      </c>
      <c r="Q20" s="77">
        <v>0.23592995891667659</v>
      </c>
    </row>
    <row r="21" spans="2:17">
      <c r="B21" s="67" t="s">
        <v>194</v>
      </c>
      <c r="C21" s="74"/>
      <c r="D21" s="75">
        <v>-12.702999999999999</v>
      </c>
      <c r="E21" s="75">
        <v>-9.6489999999999991</v>
      </c>
      <c r="F21" s="76"/>
      <c r="G21" s="75">
        <v>-3.0540000000000003</v>
      </c>
      <c r="H21" s="77">
        <v>0.3165094828479636</v>
      </c>
      <c r="J21" s="75">
        <v>-12.702999999999999</v>
      </c>
      <c r="K21" s="75">
        <v>-3.4639999999999986</v>
      </c>
      <c r="L21" s="75">
        <v>-24.073999999999998</v>
      </c>
      <c r="M21" s="75">
        <v>-10.262000000000002</v>
      </c>
      <c r="N21" s="75">
        <v>-9.6489999999999991</v>
      </c>
      <c r="O21" s="76"/>
      <c r="P21" s="77">
        <v>2.6671478060046203</v>
      </c>
      <c r="Q21" s="77">
        <v>0.3165094828479636</v>
      </c>
    </row>
    <row r="22" spans="2:17">
      <c r="B22" s="67"/>
      <c r="C22" s="74"/>
      <c r="D22" s="75"/>
      <c r="E22" s="75"/>
      <c r="F22" s="76"/>
      <c r="G22" s="75"/>
      <c r="H22" s="77"/>
      <c r="J22" s="75"/>
      <c r="K22" s="75"/>
      <c r="L22" s="75"/>
      <c r="M22" s="75"/>
      <c r="N22" s="75"/>
      <c r="O22" s="76"/>
      <c r="P22" s="77"/>
      <c r="Q22" s="77"/>
    </row>
    <row r="23" spans="2:17">
      <c r="B23" s="131" t="s">
        <v>287</v>
      </c>
      <c r="C23" s="78"/>
      <c r="D23" s="123">
        <v>556.04</v>
      </c>
      <c r="E23" s="123">
        <v>536.49800000000005</v>
      </c>
      <c r="F23" s="79"/>
      <c r="G23" s="123">
        <v>19.541999999999916</v>
      </c>
      <c r="H23" s="128">
        <v>3.6425112488769604E-2</v>
      </c>
      <c r="J23" s="123">
        <v>556.04</v>
      </c>
      <c r="K23" s="123">
        <v>547.76900000000023</v>
      </c>
      <c r="L23" s="123">
        <v>538.14599999999996</v>
      </c>
      <c r="M23" s="123">
        <v>534.04299999999989</v>
      </c>
      <c r="N23" s="123">
        <v>536.49800000000005</v>
      </c>
      <c r="O23" s="79"/>
      <c r="P23" s="128">
        <v>1.5099430599394503E-2</v>
      </c>
      <c r="Q23" s="128">
        <v>3.6425112488769604E-2</v>
      </c>
    </row>
    <row r="24" spans="2:17">
      <c r="B24" s="125" t="s">
        <v>195</v>
      </c>
      <c r="C24" s="74"/>
      <c r="D24" s="124">
        <v>-263.19600000000003</v>
      </c>
      <c r="E24" s="124">
        <v>-252.233</v>
      </c>
      <c r="F24" s="76"/>
      <c r="G24" s="124">
        <v>-10.963000000000022</v>
      </c>
      <c r="H24" s="129">
        <v>4.3463781503609848E-2</v>
      </c>
      <c r="J24" s="124">
        <v>-263.19600000000003</v>
      </c>
      <c r="K24" s="124">
        <v>-241.76700000000005</v>
      </c>
      <c r="L24" s="124">
        <v>-243.88599999999997</v>
      </c>
      <c r="M24" s="124">
        <v>-249.81400000000002</v>
      </c>
      <c r="N24" s="124">
        <v>-252.233</v>
      </c>
      <c r="O24" s="76"/>
      <c r="P24" s="129">
        <v>8.8634925362021985E-2</v>
      </c>
      <c r="Q24" s="129">
        <v>4.3463781503609848E-2</v>
      </c>
    </row>
    <row r="25" spans="2:17">
      <c r="B25" s="64" t="s">
        <v>196</v>
      </c>
      <c r="C25" s="74"/>
      <c r="D25" s="80">
        <v>-155.50800000000001</v>
      </c>
      <c r="E25" s="80">
        <v>-148.816</v>
      </c>
      <c r="F25" s="76"/>
      <c r="G25" s="80">
        <v>-6.6920000000000073</v>
      </c>
      <c r="H25" s="81">
        <v>4.4968282980324743E-2</v>
      </c>
      <c r="J25" s="80">
        <v>-155.50800000000001</v>
      </c>
      <c r="K25" s="80">
        <v>-151.33299999999997</v>
      </c>
      <c r="L25" s="80">
        <v>-149.57599999999996</v>
      </c>
      <c r="M25" s="80">
        <v>-150.50300000000001</v>
      </c>
      <c r="N25" s="80">
        <v>-148.816</v>
      </c>
      <c r="O25" s="76"/>
      <c r="P25" s="81">
        <v>2.7588166493759066E-2</v>
      </c>
      <c r="Q25" s="81">
        <v>4.4968282980324743E-2</v>
      </c>
    </row>
    <row r="26" spans="2:17">
      <c r="B26" s="64" t="s">
        <v>197</v>
      </c>
      <c r="C26" s="74"/>
      <c r="D26" s="80">
        <v>-107.688</v>
      </c>
      <c r="E26" s="80">
        <v>-103.417</v>
      </c>
      <c r="F26" s="76"/>
      <c r="G26" s="80">
        <v>-4.2710000000000008</v>
      </c>
      <c r="H26" s="81">
        <v>4.1298819343048056E-2</v>
      </c>
      <c r="J26" s="80">
        <v>-107.688</v>
      </c>
      <c r="K26" s="80">
        <v>-90.433999999999969</v>
      </c>
      <c r="L26" s="80">
        <v>-94.31</v>
      </c>
      <c r="M26" s="80">
        <v>-99.311000000000007</v>
      </c>
      <c r="N26" s="80">
        <v>-103.417</v>
      </c>
      <c r="O26" s="76"/>
      <c r="P26" s="81">
        <v>0.19079107415352675</v>
      </c>
      <c r="Q26" s="81">
        <v>4.1298819343048056E-2</v>
      </c>
    </row>
    <row r="27" spans="2:17">
      <c r="B27" s="67" t="s">
        <v>299</v>
      </c>
      <c r="C27" s="74"/>
      <c r="D27" s="75">
        <v>-25.407</v>
      </c>
      <c r="E27" s="75">
        <v>-28.68</v>
      </c>
      <c r="F27" s="76"/>
      <c r="G27" s="75">
        <v>3.2729999999999997</v>
      </c>
      <c r="H27" s="77">
        <v>-0.11412133891213389</v>
      </c>
      <c r="J27" s="75">
        <v>-25.407</v>
      </c>
      <c r="K27" s="75">
        <v>-26.659999999999997</v>
      </c>
      <c r="L27" s="75">
        <v>-26.945</v>
      </c>
      <c r="M27" s="75">
        <v>-25.36</v>
      </c>
      <c r="N27" s="75">
        <v>-28.68</v>
      </c>
      <c r="O27" s="76"/>
      <c r="P27" s="77">
        <v>-4.6999249812452994E-2</v>
      </c>
      <c r="Q27" s="77">
        <v>-0.11412133891213389</v>
      </c>
    </row>
    <row r="28" spans="2:17">
      <c r="B28" s="67" t="s">
        <v>198</v>
      </c>
      <c r="C28" s="74"/>
      <c r="D28" s="75">
        <v>-4.8019999999999996</v>
      </c>
      <c r="E28" s="75">
        <v>-2.4809999999999999</v>
      </c>
      <c r="F28" s="76"/>
      <c r="G28" s="75">
        <v>-2.3209999999999997</v>
      </c>
      <c r="H28" s="77">
        <v>0.93550987505038286</v>
      </c>
      <c r="J28" s="75">
        <v>-4.8019999999999996</v>
      </c>
      <c r="K28" s="75">
        <v>-20.279999999999998</v>
      </c>
      <c r="L28" s="75">
        <v>-2.9669999999999987</v>
      </c>
      <c r="M28" s="75">
        <v>-15.941000000000001</v>
      </c>
      <c r="N28" s="75">
        <v>-2.4809999999999999</v>
      </c>
      <c r="O28" s="76"/>
      <c r="P28" s="77">
        <v>-0.76321499013806704</v>
      </c>
      <c r="Q28" s="77">
        <v>0.93550987505038286</v>
      </c>
    </row>
    <row r="29" spans="2:17" ht="20.25" customHeight="1">
      <c r="B29" s="67" t="s">
        <v>339</v>
      </c>
      <c r="C29" s="74"/>
      <c r="D29" s="75">
        <v>-23.853999999999999</v>
      </c>
      <c r="E29" s="75">
        <v>-23.164999999999999</v>
      </c>
      <c r="F29" s="76"/>
      <c r="G29" s="75">
        <v>-0.68900000000000006</v>
      </c>
      <c r="H29" s="77">
        <v>2.9743146988992018E-2</v>
      </c>
      <c r="J29" s="75">
        <v>-23.853999999999999</v>
      </c>
      <c r="K29" s="75">
        <v>-24.881000000000007</v>
      </c>
      <c r="L29" s="75">
        <v>-6.5679999999999978</v>
      </c>
      <c r="M29" s="75">
        <v>-10.164000000000001</v>
      </c>
      <c r="N29" s="75">
        <v>-23.164999999999999</v>
      </c>
      <c r="O29" s="76"/>
      <c r="P29" s="77">
        <v>-4.1276476025883517E-2</v>
      </c>
      <c r="Q29" s="77">
        <v>2.9743146988992018E-2</v>
      </c>
    </row>
    <row r="30" spans="2:17">
      <c r="B30" s="64" t="s">
        <v>340</v>
      </c>
      <c r="C30" s="74"/>
      <c r="D30" s="80">
        <v>0.748</v>
      </c>
      <c r="E30" s="80">
        <v>0.69599999999999995</v>
      </c>
      <c r="F30" s="76"/>
      <c r="G30" s="80">
        <v>5.2000000000000046E-2</v>
      </c>
      <c r="H30" s="81">
        <v>7.4712643678160995E-2</v>
      </c>
      <c r="J30" s="80">
        <v>0.748</v>
      </c>
      <c r="K30" s="80">
        <v>2.5309999999999997</v>
      </c>
      <c r="L30" s="80">
        <v>-4.0000000000000036E-3</v>
      </c>
      <c r="M30" s="80">
        <v>0.28300000000000003</v>
      </c>
      <c r="N30" s="80">
        <v>0.69599999999999995</v>
      </c>
      <c r="O30" s="76"/>
      <c r="P30" s="81">
        <v>-0.70446463848281304</v>
      </c>
      <c r="Q30" s="81">
        <v>7.4712643678160995E-2</v>
      </c>
    </row>
    <row r="31" spans="2:17">
      <c r="B31" s="64" t="s">
        <v>199</v>
      </c>
      <c r="C31" s="74"/>
      <c r="D31" s="80">
        <v>-24.602</v>
      </c>
      <c r="E31" s="80">
        <v>-23.861000000000001</v>
      </c>
      <c r="F31" s="76"/>
      <c r="G31" s="80">
        <v>-0.74099999999999966</v>
      </c>
      <c r="H31" s="81">
        <v>3.1054859393990178E-2</v>
      </c>
      <c r="J31" s="80">
        <v>-24.602</v>
      </c>
      <c r="K31" s="80">
        <v>-27.412000000000006</v>
      </c>
      <c r="L31" s="80">
        <v>-6.5640000000000001</v>
      </c>
      <c r="M31" s="80">
        <v>-10.446999999999999</v>
      </c>
      <c r="N31" s="80">
        <v>-23.861000000000001</v>
      </c>
      <c r="O31" s="76"/>
      <c r="P31" s="81">
        <v>-0.10250984970086113</v>
      </c>
      <c r="Q31" s="81">
        <v>3.1054859393990178E-2</v>
      </c>
    </row>
    <row r="32" spans="2:17">
      <c r="B32" s="82"/>
      <c r="C32" s="74"/>
      <c r="D32" s="75"/>
      <c r="E32" s="75"/>
      <c r="F32" s="76"/>
      <c r="G32" s="75"/>
      <c r="H32" s="77"/>
      <c r="J32" s="75"/>
      <c r="K32" s="75"/>
      <c r="L32" s="75"/>
      <c r="M32" s="75"/>
      <c r="N32" s="75"/>
      <c r="O32" s="76"/>
      <c r="P32" s="77"/>
      <c r="Q32" s="77"/>
    </row>
    <row r="33" spans="2:17">
      <c r="B33" s="131" t="s">
        <v>341</v>
      </c>
      <c r="C33" s="83"/>
      <c r="D33" s="132">
        <v>238.78099999999995</v>
      </c>
      <c r="E33" s="132">
        <v>229.93900000000005</v>
      </c>
      <c r="F33" s="84"/>
      <c r="G33" s="132">
        <v>8.8419999999998993</v>
      </c>
      <c r="H33" s="133">
        <v>3.845367684472794E-2</v>
      </c>
      <c r="J33" s="132">
        <v>238.78099999999995</v>
      </c>
      <c r="K33" s="132">
        <v>234.18100000000027</v>
      </c>
      <c r="L33" s="132">
        <v>257.77999999999992</v>
      </c>
      <c r="M33" s="132">
        <v>232.76399999999987</v>
      </c>
      <c r="N33" s="132">
        <v>229.93900000000005</v>
      </c>
      <c r="O33" s="84"/>
      <c r="P33" s="133">
        <v>1.9642925771090211E-2</v>
      </c>
      <c r="Q33" s="133">
        <v>3.845367684472794E-2</v>
      </c>
    </row>
    <row r="34" spans="2:17">
      <c r="B34" s="125" t="s">
        <v>200</v>
      </c>
      <c r="C34" s="74"/>
      <c r="D34" s="124">
        <v>0</v>
      </c>
      <c r="E34" s="124">
        <v>0</v>
      </c>
      <c r="F34" s="76"/>
      <c r="G34" s="124">
        <v>0</v>
      </c>
      <c r="H34" s="129" t="s">
        <v>37</v>
      </c>
      <c r="J34" s="124">
        <v>0</v>
      </c>
      <c r="K34" s="124">
        <v>0</v>
      </c>
      <c r="L34" s="124">
        <v>9.9999999999944578E-4</v>
      </c>
      <c r="M34" s="124">
        <v>-10</v>
      </c>
      <c r="N34" s="124">
        <v>0</v>
      </c>
      <c r="O34" s="76"/>
      <c r="P34" s="129" t="s">
        <v>37</v>
      </c>
      <c r="Q34" s="129" t="s">
        <v>37</v>
      </c>
    </row>
    <row r="35" spans="2:17">
      <c r="B35" s="67" t="s">
        <v>201</v>
      </c>
      <c r="C35" s="74"/>
      <c r="D35" s="75">
        <v>-1E-3</v>
      </c>
      <c r="E35" s="75">
        <v>-0.41099999999999998</v>
      </c>
      <c r="F35" s="76"/>
      <c r="G35" s="75">
        <v>0.41</v>
      </c>
      <c r="H35" s="77">
        <v>-0.9975669099756691</v>
      </c>
      <c r="J35" s="75">
        <v>-1E-3</v>
      </c>
      <c r="K35" s="75">
        <v>-5.9349999999999996</v>
      </c>
      <c r="L35" s="75">
        <v>-0.5199999999999998</v>
      </c>
      <c r="M35" s="75">
        <v>-0.69700000000000006</v>
      </c>
      <c r="N35" s="75">
        <v>-0.41099999999999998</v>
      </c>
      <c r="O35" s="76"/>
      <c r="P35" s="77">
        <v>-0.99983150800336973</v>
      </c>
      <c r="Q35" s="77">
        <v>-0.9975669099756691</v>
      </c>
    </row>
    <row r="36" spans="2:17">
      <c r="B36" s="64" t="s">
        <v>202</v>
      </c>
      <c r="C36" s="74"/>
      <c r="D36" s="80">
        <v>0</v>
      </c>
      <c r="E36" s="80">
        <v>-3.7999999999999999E-2</v>
      </c>
      <c r="F36" s="76"/>
      <c r="G36" s="80">
        <v>3.7999999999999999E-2</v>
      </c>
      <c r="H36" s="81">
        <v>-1</v>
      </c>
      <c r="J36" s="80">
        <v>0</v>
      </c>
      <c r="K36" s="80">
        <v>-0.74</v>
      </c>
      <c r="L36" s="80">
        <v>0</v>
      </c>
      <c r="M36" s="80">
        <v>3.7999999999999999E-2</v>
      </c>
      <c r="N36" s="80">
        <v>-3.7999999999999999E-2</v>
      </c>
      <c r="O36" s="76"/>
      <c r="P36" s="81">
        <v>-1</v>
      </c>
      <c r="Q36" s="81">
        <v>-1</v>
      </c>
    </row>
    <row r="37" spans="2:17">
      <c r="B37" s="64" t="s">
        <v>203</v>
      </c>
      <c r="C37" s="74"/>
      <c r="D37" s="80">
        <v>-1E-3</v>
      </c>
      <c r="E37" s="80">
        <v>-0.374</v>
      </c>
      <c r="F37" s="76"/>
      <c r="G37" s="80">
        <v>0.373</v>
      </c>
      <c r="H37" s="81">
        <v>-0.99732620320855614</v>
      </c>
      <c r="J37" s="80">
        <v>-1E-3</v>
      </c>
      <c r="K37" s="80">
        <v>-5.1930000000000005</v>
      </c>
      <c r="L37" s="80">
        <v>-0.52099999999999991</v>
      </c>
      <c r="M37" s="80">
        <v>-0.73499999999999999</v>
      </c>
      <c r="N37" s="80">
        <v>-0.374</v>
      </c>
      <c r="O37" s="76"/>
      <c r="P37" s="81">
        <v>-0.99980743308299624</v>
      </c>
      <c r="Q37" s="81">
        <v>-0.99732620320855614</v>
      </c>
    </row>
    <row r="38" spans="2:17">
      <c r="B38" s="64" t="s">
        <v>204</v>
      </c>
      <c r="C38" s="74"/>
      <c r="D38" s="80">
        <v>0</v>
      </c>
      <c r="E38" s="80">
        <v>1E-3</v>
      </c>
      <c r="F38" s="76"/>
      <c r="G38" s="80">
        <v>-1E-3</v>
      </c>
      <c r="H38" s="81">
        <v>-1</v>
      </c>
      <c r="J38" s="80">
        <v>0</v>
      </c>
      <c r="K38" s="80">
        <v>-2E-3</v>
      </c>
      <c r="L38" s="80">
        <v>1E-3</v>
      </c>
      <c r="M38" s="80">
        <v>0</v>
      </c>
      <c r="N38" s="80">
        <v>1E-3</v>
      </c>
      <c r="O38" s="76"/>
      <c r="P38" s="81">
        <v>-1</v>
      </c>
      <c r="Q38" s="81">
        <v>-1</v>
      </c>
    </row>
    <row r="39" spans="2:17">
      <c r="B39" s="67" t="s">
        <v>205</v>
      </c>
      <c r="C39" s="74"/>
      <c r="D39" s="75">
        <v>2.117</v>
      </c>
      <c r="E39" s="75">
        <v>12.018000000000001</v>
      </c>
      <c r="F39" s="76"/>
      <c r="G39" s="75">
        <v>-9.9009999999999998</v>
      </c>
      <c r="H39" s="77">
        <v>-0.8238475619903477</v>
      </c>
      <c r="J39" s="75">
        <v>2.117</v>
      </c>
      <c r="K39" s="75">
        <v>1.1980000000000004</v>
      </c>
      <c r="L39" s="75">
        <v>3.577</v>
      </c>
      <c r="M39" s="75">
        <v>2.9659999999999993</v>
      </c>
      <c r="N39" s="75">
        <v>12.018000000000001</v>
      </c>
      <c r="O39" s="76"/>
      <c r="P39" s="77">
        <v>0.76711185308848018</v>
      </c>
      <c r="Q39" s="77">
        <v>-0.8238475619903477</v>
      </c>
    </row>
    <row r="40" spans="2:17">
      <c r="B40" s="67" t="s">
        <v>290</v>
      </c>
      <c r="C40" s="74"/>
      <c r="D40" s="75">
        <v>0</v>
      </c>
      <c r="E40" s="75">
        <v>0</v>
      </c>
      <c r="F40" s="76"/>
      <c r="G40" s="75">
        <v>0</v>
      </c>
      <c r="H40" s="77" t="s">
        <v>37</v>
      </c>
      <c r="J40" s="75">
        <v>0</v>
      </c>
      <c r="K40" s="75">
        <v>0</v>
      </c>
      <c r="L40" s="75">
        <v>0</v>
      </c>
      <c r="M40" s="75">
        <v>0</v>
      </c>
      <c r="N40" s="75">
        <v>0</v>
      </c>
      <c r="O40" s="76"/>
      <c r="P40" s="77" t="s">
        <v>37</v>
      </c>
      <c r="Q40" s="77" t="s">
        <v>37</v>
      </c>
    </row>
    <row r="41" spans="2:17" ht="24">
      <c r="B41" s="67" t="s">
        <v>206</v>
      </c>
      <c r="C41" s="74"/>
      <c r="D41" s="75">
        <v>5.4470000000000001</v>
      </c>
      <c r="E41" s="75">
        <v>3.87</v>
      </c>
      <c r="F41" s="76"/>
      <c r="G41" s="75">
        <v>1.577</v>
      </c>
      <c r="H41" s="77">
        <v>0.40749354005167954</v>
      </c>
      <c r="J41" s="75">
        <v>5.4470000000000001</v>
      </c>
      <c r="K41" s="75">
        <v>2.4939999999999998</v>
      </c>
      <c r="L41" s="75">
        <v>2.7370000000000019</v>
      </c>
      <c r="M41" s="75">
        <v>12.614999999999998</v>
      </c>
      <c r="N41" s="75">
        <v>3.87</v>
      </c>
      <c r="O41" s="76"/>
      <c r="P41" s="77">
        <v>1.1840417000801926</v>
      </c>
      <c r="Q41" s="77">
        <v>0.40749354005167954</v>
      </c>
    </row>
    <row r="42" spans="2:17">
      <c r="B42" s="67"/>
      <c r="C42" s="74"/>
      <c r="D42" s="75"/>
      <c r="E42" s="75"/>
      <c r="F42" s="76"/>
      <c r="G42" s="75"/>
      <c r="H42" s="77"/>
      <c r="J42" s="75"/>
      <c r="K42" s="75"/>
      <c r="L42" s="75"/>
      <c r="M42" s="75"/>
      <c r="N42" s="75"/>
      <c r="O42" s="76"/>
      <c r="P42" s="77"/>
      <c r="Q42" s="77"/>
    </row>
    <row r="43" spans="2:17">
      <c r="B43" s="121" t="s">
        <v>207</v>
      </c>
      <c r="C43" s="83"/>
      <c r="D43" s="132">
        <v>246.34399999999999</v>
      </c>
      <c r="E43" s="132">
        <v>245.416</v>
      </c>
      <c r="F43" s="84"/>
      <c r="G43" s="132">
        <v>0.92799999999999727</v>
      </c>
      <c r="H43" s="133">
        <v>3.7813345503145569E-3</v>
      </c>
      <c r="J43" s="132">
        <v>246.34399999999999</v>
      </c>
      <c r="K43" s="132">
        <v>231.93799999999999</v>
      </c>
      <c r="L43" s="132">
        <v>263.57499999999999</v>
      </c>
      <c r="M43" s="132">
        <v>237.64800000000002</v>
      </c>
      <c r="N43" s="132">
        <v>245.416</v>
      </c>
      <c r="O43" s="84"/>
      <c r="P43" s="133">
        <v>6.2111426329450138E-2</v>
      </c>
      <c r="Q43" s="133">
        <v>3.7813345503145569E-3</v>
      </c>
    </row>
    <row r="44" spans="2:17">
      <c r="B44" s="122" t="s">
        <v>342</v>
      </c>
      <c r="C44" s="74"/>
      <c r="D44" s="124">
        <v>-69.078000000000003</v>
      </c>
      <c r="E44" s="124">
        <v>-17.033000000000001</v>
      </c>
      <c r="F44" s="76"/>
      <c r="G44" s="124">
        <v>-52.045000000000002</v>
      </c>
      <c r="H44" s="129">
        <v>3.055539247343392</v>
      </c>
      <c r="J44" s="124">
        <v>-69.078000000000003</v>
      </c>
      <c r="K44" s="124">
        <v>-11.967999999999996</v>
      </c>
      <c r="L44" s="124">
        <v>-12.582000000000001</v>
      </c>
      <c r="M44" s="124">
        <v>-23.537999999999997</v>
      </c>
      <c r="N44" s="124">
        <v>-17.033000000000001</v>
      </c>
      <c r="O44" s="76"/>
      <c r="P44" s="129">
        <v>4.7718917112299488</v>
      </c>
      <c r="Q44" s="129">
        <v>3.055539247343392</v>
      </c>
    </row>
    <row r="45" spans="2:17">
      <c r="B45" s="67"/>
      <c r="C45" s="74"/>
      <c r="D45" s="75"/>
      <c r="E45" s="75"/>
      <c r="F45" s="76"/>
      <c r="G45" s="75"/>
      <c r="H45" s="77"/>
      <c r="J45" s="75"/>
      <c r="K45" s="75"/>
      <c r="L45" s="75"/>
      <c r="M45" s="75"/>
      <c r="N45" s="75"/>
      <c r="O45" s="76"/>
      <c r="P45" s="77"/>
      <c r="Q45" s="77"/>
    </row>
    <row r="46" spans="2:17">
      <c r="B46" s="121" t="s">
        <v>208</v>
      </c>
      <c r="C46" s="83"/>
      <c r="D46" s="132">
        <v>177.26599999999999</v>
      </c>
      <c r="E46" s="132">
        <v>228.38300000000001</v>
      </c>
      <c r="F46" s="84"/>
      <c r="G46" s="132">
        <v>-51.117000000000019</v>
      </c>
      <c r="H46" s="133">
        <v>-0.22382138775653188</v>
      </c>
      <c r="J46" s="132">
        <v>177.26599999999999</v>
      </c>
      <c r="K46" s="132">
        <v>219.97000000000003</v>
      </c>
      <c r="L46" s="132">
        <v>250.99299999999999</v>
      </c>
      <c r="M46" s="132">
        <v>214.10999999999999</v>
      </c>
      <c r="N46" s="132">
        <v>228.38300000000001</v>
      </c>
      <c r="O46" s="84"/>
      <c r="P46" s="133">
        <v>-0.19413556394053749</v>
      </c>
      <c r="Q46" s="133">
        <v>-0.22382138775653188</v>
      </c>
    </row>
    <row r="47" spans="2:17">
      <c r="B47" s="122" t="s">
        <v>209</v>
      </c>
      <c r="C47" s="74"/>
      <c r="D47" s="124">
        <v>30.542000000000002</v>
      </c>
      <c r="E47" s="124">
        <v>-8.8369999999999997</v>
      </c>
      <c r="F47" s="76"/>
      <c r="G47" s="124">
        <v>39.379000000000005</v>
      </c>
      <c r="H47" s="248" t="s">
        <v>402</v>
      </c>
      <c r="J47" s="124">
        <v>30.542000000000002</v>
      </c>
      <c r="K47" s="124">
        <v>12.170999999999999</v>
      </c>
      <c r="L47" s="124">
        <v>-7.8429999999999982</v>
      </c>
      <c r="M47" s="124">
        <v>-7.1330000000000009</v>
      </c>
      <c r="N47" s="124">
        <v>-8.8369999999999997</v>
      </c>
      <c r="O47" s="76"/>
      <c r="P47" s="248">
        <v>1.509407608249117</v>
      </c>
      <c r="Q47" s="248" t="s">
        <v>402</v>
      </c>
    </row>
    <row r="48" spans="2:17">
      <c r="B48" s="67"/>
      <c r="C48" s="74"/>
      <c r="D48" s="75"/>
      <c r="E48" s="75"/>
      <c r="F48" s="76"/>
      <c r="G48" s="75"/>
      <c r="H48" s="77"/>
      <c r="J48" s="75"/>
      <c r="K48" s="75"/>
      <c r="L48" s="75"/>
      <c r="M48" s="75"/>
      <c r="N48" s="75"/>
      <c r="O48" s="76"/>
      <c r="P48" s="77"/>
      <c r="Q48" s="77"/>
    </row>
    <row r="49" spans="2:17">
      <c r="B49" s="121" t="s">
        <v>210</v>
      </c>
      <c r="C49" s="83"/>
      <c r="D49" s="132">
        <v>207.80799999999999</v>
      </c>
      <c r="E49" s="132">
        <v>219.54599999999999</v>
      </c>
      <c r="F49" s="84"/>
      <c r="G49" s="132">
        <v>-11.738</v>
      </c>
      <c r="H49" s="133">
        <v>-5.3464877519973038E-2</v>
      </c>
      <c r="J49" s="132">
        <v>207.80799999999999</v>
      </c>
      <c r="K49" s="132">
        <v>232.14099999999996</v>
      </c>
      <c r="L49" s="132">
        <v>243.14999999999998</v>
      </c>
      <c r="M49" s="132">
        <v>206.97700000000003</v>
      </c>
      <c r="N49" s="132">
        <v>219.54599999999999</v>
      </c>
      <c r="O49" s="84"/>
      <c r="P49" s="133">
        <v>-0.10481991548240067</v>
      </c>
      <c r="Q49" s="133">
        <v>-5.3464877519973038E-2</v>
      </c>
    </row>
    <row r="50" spans="2:17">
      <c r="B50" s="134" t="s">
        <v>211</v>
      </c>
      <c r="C50" s="85"/>
      <c r="D50" s="135">
        <v>0.35099999999999998</v>
      </c>
      <c r="E50" s="135">
        <v>-0.438</v>
      </c>
      <c r="F50" s="86"/>
      <c r="G50" s="135">
        <v>0.78899999999999992</v>
      </c>
      <c r="H50" s="136" t="s">
        <v>402</v>
      </c>
      <c r="J50" s="135">
        <v>0.35099999999999998</v>
      </c>
      <c r="K50" s="135">
        <v>0.121</v>
      </c>
      <c r="L50" s="135">
        <v>-0.13800000000000001</v>
      </c>
      <c r="M50" s="135">
        <v>-0.17399999999999999</v>
      </c>
      <c r="N50" s="135">
        <v>-0.438</v>
      </c>
      <c r="O50" s="86"/>
      <c r="P50" s="136">
        <v>1.9008264462809916</v>
      </c>
      <c r="Q50" s="136" t="s">
        <v>402</v>
      </c>
    </row>
    <row r="51" spans="2:17">
      <c r="B51" s="68" t="s">
        <v>212</v>
      </c>
      <c r="C51" s="87"/>
      <c r="D51" s="88">
        <v>207.45699999999999</v>
      </c>
      <c r="E51" s="88">
        <v>219.98400000000001</v>
      </c>
      <c r="F51" s="88"/>
      <c r="G51" s="88">
        <v>-12.527000000000015</v>
      </c>
      <c r="H51" s="89">
        <v>-5.6945050549130911E-2</v>
      </c>
      <c r="J51" s="88">
        <v>207.45699999999999</v>
      </c>
      <c r="K51" s="88">
        <v>232.01999999999998</v>
      </c>
      <c r="L51" s="88">
        <v>243.28800000000001</v>
      </c>
      <c r="M51" s="88">
        <v>207.15099999999998</v>
      </c>
      <c r="N51" s="88">
        <v>219.98400000000001</v>
      </c>
      <c r="O51" s="88"/>
      <c r="P51" s="89">
        <v>-0.10586587363158344</v>
      </c>
      <c r="Q51" s="89">
        <v>-5.6945050549130911E-2</v>
      </c>
    </row>
    <row r="52" spans="2:17">
      <c r="B52" s="90"/>
      <c r="C52" s="90"/>
      <c r="D52" s="90"/>
      <c r="E52" s="90"/>
      <c r="F52" s="90"/>
      <c r="G52" s="90"/>
      <c r="H52" s="90"/>
      <c r="J52" s="90"/>
      <c r="K52" s="90"/>
      <c r="L52" s="90"/>
      <c r="M52" s="90"/>
      <c r="N52" s="90"/>
      <c r="O52" s="90"/>
      <c r="P52" s="90"/>
      <c r="Q52" s="90"/>
    </row>
    <row r="53" spans="2:17">
      <c r="B53" s="90" t="s">
        <v>185</v>
      </c>
      <c r="C53" s="90"/>
      <c r="D53" s="90"/>
      <c r="E53" s="90"/>
      <c r="F53" s="90"/>
      <c r="G53" s="90"/>
      <c r="H53" s="90"/>
      <c r="J53" s="90"/>
      <c r="K53" s="90"/>
      <c r="L53" s="90"/>
      <c r="M53" s="90"/>
      <c r="N53" s="90"/>
      <c r="O53" s="90"/>
      <c r="P53" s="90"/>
      <c r="Q53" s="90"/>
    </row>
    <row r="54" spans="2:17">
      <c r="B54" s="187" t="s">
        <v>137</v>
      </c>
      <c r="C54" s="90"/>
      <c r="D54" s="90"/>
      <c r="E54" s="90"/>
      <c r="F54" s="90"/>
      <c r="G54" s="90"/>
      <c r="H54" s="90"/>
      <c r="J54" s="90"/>
      <c r="K54" s="90"/>
      <c r="L54" s="90"/>
      <c r="M54" s="90"/>
      <c r="N54" s="90"/>
      <c r="O54" s="90"/>
      <c r="P54" s="90"/>
      <c r="Q54" s="90"/>
    </row>
    <row r="55" spans="2:17">
      <c r="C55" s="90"/>
      <c r="D55" s="90"/>
      <c r="E55" s="90"/>
      <c r="F55" s="90"/>
      <c r="G55" s="90"/>
      <c r="H55" s="90"/>
      <c r="J55" s="90"/>
      <c r="K55" s="90"/>
      <c r="L55" s="90"/>
      <c r="M55" s="90"/>
      <c r="N55" s="90"/>
      <c r="O55" s="90"/>
      <c r="P55" s="90"/>
      <c r="Q55" s="90"/>
    </row>
  </sheetData>
  <mergeCells count="4">
    <mergeCell ref="G2:H2"/>
    <mergeCell ref="D2:E2"/>
    <mergeCell ref="J2:N2"/>
    <mergeCell ref="P2:Q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I22"/>
  <sheetViews>
    <sheetView showGridLines="0" zoomScaleNormal="100" workbookViewId="0"/>
  </sheetViews>
  <sheetFormatPr baseColWidth="10" defaultRowHeight="15"/>
  <cols>
    <col min="1" max="1" width="11.42578125" customWidth="1"/>
    <col min="2" max="2" width="54.85546875" bestFit="1" customWidth="1"/>
    <col min="3" max="3" width="11.85546875" customWidth="1"/>
    <col min="4" max="4" width="1" customWidth="1"/>
    <col min="5" max="5" width="12.42578125" customWidth="1"/>
    <col min="6" max="6" width="1" customWidth="1"/>
    <col min="7" max="7" width="19.28515625" bestFit="1" customWidth="1"/>
    <col min="8" max="8" width="13.42578125" bestFit="1" customWidth="1"/>
    <col min="9" max="9" width="11.42578125" customWidth="1"/>
  </cols>
  <sheetData>
    <row r="1" spans="1:8">
      <c r="B1" s="4"/>
    </row>
    <row r="3" spans="1:8">
      <c r="C3" s="94"/>
      <c r="D3" s="94" t="s">
        <v>28</v>
      </c>
      <c r="E3" s="54"/>
      <c r="F3" s="94" t="s">
        <v>28</v>
      </c>
      <c r="G3" s="281" t="s">
        <v>138</v>
      </c>
      <c r="H3" s="281"/>
    </row>
    <row r="4" spans="1:8">
      <c r="B4" s="24" t="s">
        <v>115</v>
      </c>
      <c r="C4" s="230">
        <f>+Summary!C3</f>
        <v>46112</v>
      </c>
      <c r="D4" s="7" t="s">
        <v>28</v>
      </c>
      <c r="E4" s="230">
        <f>+Summary!E3</f>
        <v>45747</v>
      </c>
      <c r="F4" s="93"/>
      <c r="G4" s="264" t="s">
        <v>139</v>
      </c>
      <c r="H4" s="264" t="s">
        <v>29</v>
      </c>
    </row>
    <row r="5" spans="1:8" ht="15.75" thickBot="1">
      <c r="A5" s="15"/>
      <c r="B5" s="35" t="s">
        <v>118</v>
      </c>
      <c r="C5" s="201">
        <v>388.5</v>
      </c>
      <c r="D5" s="202"/>
      <c r="E5" s="201">
        <v>406</v>
      </c>
      <c r="F5" s="96"/>
      <c r="G5" s="201">
        <v>-17.5</v>
      </c>
      <c r="H5" s="199">
        <v>-4.2999999999999997E-2</v>
      </c>
    </row>
    <row r="6" spans="1:8" ht="15.75" thickBot="1">
      <c r="A6" s="15"/>
      <c r="B6" s="36" t="s">
        <v>213</v>
      </c>
      <c r="C6" s="41">
        <v>107.9</v>
      </c>
      <c r="D6" s="54"/>
      <c r="E6" s="41">
        <v>88.8</v>
      </c>
      <c r="F6" s="54"/>
      <c r="G6" s="41">
        <v>19.2</v>
      </c>
      <c r="H6" s="30">
        <v>0.216</v>
      </c>
    </row>
    <row r="7" spans="1:8" ht="15.75" thickBot="1">
      <c r="A7" s="15"/>
      <c r="B7" s="35" t="s">
        <v>358</v>
      </c>
      <c r="C7" s="201">
        <v>47</v>
      </c>
      <c r="D7" s="202"/>
      <c r="E7" s="201">
        <v>39.799999999999997</v>
      </c>
      <c r="F7" s="96"/>
      <c r="G7" s="201">
        <v>7.3</v>
      </c>
      <c r="H7" s="199">
        <v>0.182</v>
      </c>
    </row>
    <row r="8" spans="1:8" ht="15.75" thickBot="1">
      <c r="A8" s="15"/>
      <c r="B8" s="36" t="s">
        <v>293</v>
      </c>
      <c r="C8" s="41">
        <v>35.799999999999997</v>
      </c>
      <c r="D8" s="54"/>
      <c r="E8" s="41">
        <v>33</v>
      </c>
      <c r="F8" s="54"/>
      <c r="G8" s="41">
        <v>2.8</v>
      </c>
      <c r="H8" s="30">
        <v>8.4000000000000005E-2</v>
      </c>
    </row>
    <row r="9" spans="1:8" ht="15.75" thickBot="1">
      <c r="A9" s="15"/>
      <c r="B9" s="35" t="s">
        <v>294</v>
      </c>
      <c r="C9" s="201">
        <v>25.1</v>
      </c>
      <c r="D9" s="202"/>
      <c r="E9" s="201">
        <v>16</v>
      </c>
      <c r="F9" s="96"/>
      <c r="G9" s="201">
        <v>9.1</v>
      </c>
      <c r="H9" s="199">
        <v>0.56999999999999995</v>
      </c>
    </row>
    <row r="10" spans="1:8" ht="15.75" thickBot="1">
      <c r="A10" s="15"/>
      <c r="B10" s="36" t="s">
        <v>281</v>
      </c>
      <c r="C10" s="41">
        <v>496.5</v>
      </c>
      <c r="D10" s="54"/>
      <c r="E10" s="41">
        <v>494.8</v>
      </c>
      <c r="F10" s="54"/>
      <c r="G10" s="41">
        <v>1.7</v>
      </c>
      <c r="H10" s="30">
        <v>3.0000000000000001E-3</v>
      </c>
    </row>
    <row r="11" spans="1:8" ht="6" customHeight="1">
      <c r="A11" s="15"/>
    </row>
    <row r="12" spans="1:8" ht="15.75" thickBot="1">
      <c r="A12" s="15"/>
      <c r="B12" s="35" t="s">
        <v>93</v>
      </c>
      <c r="C12" s="199">
        <v>0.123</v>
      </c>
      <c r="D12" s="48"/>
      <c r="E12" s="199">
        <v>0.14000000000000001</v>
      </c>
      <c r="F12" s="54"/>
      <c r="G12" s="199">
        <v>-1.7000000000000001E-2</v>
      </c>
      <c r="H12" s="199" t="s">
        <v>37</v>
      </c>
    </row>
    <row r="13" spans="1:8" ht="15.75" thickBot="1">
      <c r="A13" s="15"/>
      <c r="B13" s="36" t="s">
        <v>94</v>
      </c>
      <c r="C13" s="30">
        <v>0.13200000000000001</v>
      </c>
      <c r="D13" s="145"/>
      <c r="E13" s="30">
        <v>0.152</v>
      </c>
      <c r="F13" s="145"/>
      <c r="G13" s="30">
        <v>-0.02</v>
      </c>
      <c r="H13" s="30" t="s">
        <v>37</v>
      </c>
    </row>
    <row r="14" spans="1:8" ht="15.75" thickBot="1">
      <c r="A14" s="15"/>
      <c r="B14" s="35" t="s">
        <v>95</v>
      </c>
      <c r="C14" s="199">
        <v>1.2E-2</v>
      </c>
      <c r="D14" s="48"/>
      <c r="E14" s="199">
        <v>1.2E-2</v>
      </c>
      <c r="F14" s="54"/>
      <c r="G14" s="199">
        <v>0</v>
      </c>
      <c r="H14" s="199" t="s">
        <v>37</v>
      </c>
    </row>
    <row r="15" spans="1:8" ht="6" customHeight="1">
      <c r="A15" s="15"/>
    </row>
    <row r="16" spans="1:8" ht="15.75" thickBot="1">
      <c r="A16" s="15"/>
      <c r="B16" s="35" t="s">
        <v>214</v>
      </c>
      <c r="C16" s="203">
        <v>2.7300000000000001E-2</v>
      </c>
      <c r="D16" s="202"/>
      <c r="E16" s="203">
        <v>2.9700000000000001E-2</v>
      </c>
      <c r="F16" s="157"/>
      <c r="G16" s="203">
        <v>-2.5000000000000001E-3</v>
      </c>
      <c r="H16" s="199" t="s">
        <v>37</v>
      </c>
    </row>
    <row r="17" spans="1:9" ht="15.75" thickBot="1">
      <c r="A17" s="15"/>
      <c r="B17" s="36" t="s">
        <v>215</v>
      </c>
      <c r="C17" s="41">
        <v>18.100000000000001</v>
      </c>
      <c r="D17" s="145"/>
      <c r="E17" s="41">
        <v>17.100000000000001</v>
      </c>
      <c r="F17" s="145"/>
      <c r="G17" s="41">
        <v>1.1000000000000001</v>
      </c>
      <c r="H17" s="30">
        <v>6.2E-2</v>
      </c>
    </row>
    <row r="18" spans="1:9" ht="15.75" thickBot="1">
      <c r="A18" s="15"/>
      <c r="B18" s="35" t="s">
        <v>119</v>
      </c>
      <c r="C18" s="199">
        <v>0.51900000000000002</v>
      </c>
      <c r="D18" s="48"/>
      <c r="E18" s="199">
        <v>0.52400000000000002</v>
      </c>
      <c r="F18" s="48"/>
      <c r="G18" s="199">
        <v>-5.0000000000000001E-3</v>
      </c>
      <c r="H18" s="31" t="s">
        <v>37</v>
      </c>
      <c r="I18" s="19"/>
    </row>
    <row r="20" spans="1:9">
      <c r="B20" s="187" t="s">
        <v>137</v>
      </c>
    </row>
    <row r="21" spans="1:9">
      <c r="B21" s="187"/>
      <c r="C21" s="163"/>
    </row>
    <row r="22" spans="1:9">
      <c r="C22" s="142"/>
    </row>
  </sheetData>
  <mergeCells count="1">
    <mergeCell ref="G3:H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H25"/>
  <sheetViews>
    <sheetView showGridLines="0" zoomScaleNormal="100" workbookViewId="0"/>
  </sheetViews>
  <sheetFormatPr baseColWidth="10" defaultRowHeight="15"/>
  <cols>
    <col min="1" max="1" width="11.42578125" customWidth="1"/>
    <col min="2" max="2" width="49.85546875" bestFit="1" customWidth="1"/>
    <col min="3" max="3" width="12.85546875" bestFit="1" customWidth="1"/>
    <col min="4" max="4" width="1" customWidth="1"/>
    <col min="5" max="5" width="12.85546875" bestFit="1" customWidth="1"/>
    <col min="6" max="6" width="1" customWidth="1"/>
    <col min="7" max="7" width="19.28515625" bestFit="1" customWidth="1"/>
    <col min="8" max="8" width="13.42578125" bestFit="1" customWidth="1"/>
  </cols>
  <sheetData>
    <row r="1" spans="1:8">
      <c r="B1" s="4"/>
    </row>
    <row r="2" spans="1:8">
      <c r="C2" s="3"/>
    </row>
    <row r="3" spans="1:8">
      <c r="C3" s="7"/>
      <c r="D3" s="7" t="s">
        <v>28</v>
      </c>
      <c r="F3" s="7" t="s">
        <v>28</v>
      </c>
      <c r="G3" s="281" t="s">
        <v>138</v>
      </c>
      <c r="H3" s="281"/>
    </row>
    <row r="4" spans="1:8">
      <c r="B4" s="24" t="s">
        <v>115</v>
      </c>
      <c r="C4" s="230">
        <f>+Summary!C3</f>
        <v>46112</v>
      </c>
      <c r="D4" s="7" t="s">
        <v>28</v>
      </c>
      <c r="E4" s="230">
        <f>+Summary!E3</f>
        <v>45747</v>
      </c>
      <c r="F4" s="102"/>
      <c r="G4" s="264" t="s">
        <v>139</v>
      </c>
      <c r="H4" s="264" t="s">
        <v>29</v>
      </c>
    </row>
    <row r="5" spans="1:8" ht="15.75" thickBot="1">
      <c r="A5" s="15"/>
      <c r="B5" s="35" t="s">
        <v>216</v>
      </c>
      <c r="C5" s="26">
        <v>68545</v>
      </c>
      <c r="D5" s="233"/>
      <c r="E5" s="26">
        <v>67122</v>
      </c>
      <c r="F5" s="103"/>
      <c r="G5" s="26">
        <v>1423</v>
      </c>
      <c r="H5" s="31">
        <v>2.1000000000000001E-2</v>
      </c>
    </row>
    <row r="6" spans="1:8" ht="15.75" thickBot="1">
      <c r="A6" s="15"/>
      <c r="B6" s="223" t="s">
        <v>306</v>
      </c>
      <c r="C6" s="28">
        <v>63276</v>
      </c>
      <c r="D6" s="233"/>
      <c r="E6" s="28">
        <v>62457</v>
      </c>
      <c r="F6" s="103"/>
      <c r="G6" s="28">
        <v>819</v>
      </c>
      <c r="H6" s="30">
        <v>1.2999999999999999E-2</v>
      </c>
    </row>
    <row r="7" spans="1:8" ht="15.75" thickBot="1">
      <c r="A7" s="15"/>
      <c r="B7" s="34" t="s">
        <v>217</v>
      </c>
      <c r="C7" s="26">
        <v>47916</v>
      </c>
      <c r="D7" s="233"/>
      <c r="E7" s="26">
        <v>45286</v>
      </c>
      <c r="F7" s="103"/>
      <c r="G7" s="26">
        <v>2629</v>
      </c>
      <c r="H7" s="31">
        <v>5.8000000000000003E-2</v>
      </c>
    </row>
    <row r="8" spans="1:8" ht="15.75" thickBot="1">
      <c r="A8" s="15"/>
      <c r="B8" s="37" t="s">
        <v>218</v>
      </c>
      <c r="C8" s="28">
        <v>15361</v>
      </c>
      <c r="D8" s="233"/>
      <c r="E8" s="28">
        <v>17171</v>
      </c>
      <c r="F8" s="103"/>
      <c r="G8" s="28">
        <v>-1810</v>
      </c>
      <c r="H8" s="30">
        <v>-0.105</v>
      </c>
    </row>
    <row r="9" spans="1:8" ht="15.75" thickBot="1">
      <c r="A9" s="40"/>
      <c r="B9" s="214" t="s">
        <v>219</v>
      </c>
      <c r="C9" s="26">
        <v>5269</v>
      </c>
      <c r="D9" s="233"/>
      <c r="E9" s="26">
        <v>4664</v>
      </c>
      <c r="F9" s="103"/>
      <c r="G9" s="26">
        <v>604</v>
      </c>
      <c r="H9" s="31">
        <v>0.13</v>
      </c>
    </row>
    <row r="10" spans="1:8">
      <c r="A10" s="15"/>
      <c r="B10" s="21"/>
      <c r="C10" s="18"/>
      <c r="D10" s="103"/>
      <c r="E10" s="18"/>
      <c r="F10" s="103"/>
      <c r="G10" s="103"/>
      <c r="H10" s="103"/>
    </row>
    <row r="11" spans="1:8" ht="15.75" thickBot="1">
      <c r="A11" s="15"/>
      <c r="B11" s="35" t="s">
        <v>303</v>
      </c>
      <c r="C11" s="26">
        <v>20519</v>
      </c>
      <c r="D11" s="103"/>
      <c r="E11" s="26">
        <v>17202</v>
      </c>
      <c r="F11" s="103"/>
      <c r="G11" s="26">
        <v>3317</v>
      </c>
      <c r="H11" s="31">
        <v>0.193</v>
      </c>
    </row>
    <row r="12" spans="1:8" ht="15.75" thickBot="1">
      <c r="A12" s="15"/>
      <c r="B12" s="37" t="s">
        <v>362</v>
      </c>
      <c r="C12" s="28">
        <v>14900</v>
      </c>
      <c r="D12" s="103"/>
      <c r="E12" s="28">
        <v>11913</v>
      </c>
      <c r="F12" s="103"/>
      <c r="G12" s="28">
        <v>2987</v>
      </c>
      <c r="H12" s="30">
        <v>0.251</v>
      </c>
    </row>
    <row r="13" spans="1:8" ht="15.75" thickBot="1">
      <c r="A13" s="15"/>
      <c r="B13" s="34" t="s">
        <v>343</v>
      </c>
      <c r="C13" s="26">
        <v>2529</v>
      </c>
      <c r="D13" s="103"/>
      <c r="E13" s="26">
        <v>2329</v>
      </c>
      <c r="F13" s="103"/>
      <c r="G13" s="26">
        <v>200</v>
      </c>
      <c r="H13" s="31">
        <v>8.5999999999999993E-2</v>
      </c>
    </row>
    <row r="14" spans="1:8" ht="15.75" thickBot="1">
      <c r="A14" s="15"/>
      <c r="B14" s="37" t="s">
        <v>272</v>
      </c>
      <c r="C14" s="28">
        <v>693</v>
      </c>
      <c r="D14" s="103"/>
      <c r="E14" s="28">
        <v>736</v>
      </c>
      <c r="F14" s="103"/>
      <c r="G14" s="28">
        <v>-42</v>
      </c>
      <c r="H14" s="30">
        <v>-5.7000000000000002E-2</v>
      </c>
    </row>
    <row r="15" spans="1:8" ht="15.75" thickBot="1">
      <c r="A15" s="15"/>
      <c r="B15" s="34" t="s">
        <v>363</v>
      </c>
      <c r="C15" s="26">
        <v>2397</v>
      </c>
      <c r="D15" s="103"/>
      <c r="E15" s="26">
        <v>2225</v>
      </c>
      <c r="F15" s="103"/>
      <c r="G15" s="26">
        <v>172</v>
      </c>
      <c r="H15" s="31">
        <v>7.6999999999999999E-2</v>
      </c>
    </row>
    <row r="16" spans="1:8">
      <c r="B16" s="222"/>
      <c r="C16" s="103"/>
      <c r="D16" s="103"/>
      <c r="E16" s="103"/>
      <c r="F16" s="103"/>
      <c r="G16" s="103"/>
      <c r="H16" s="103"/>
    </row>
    <row r="17" spans="1:8">
      <c r="B17" s="224" t="s">
        <v>301</v>
      </c>
      <c r="C17" s="148">
        <v>83795</v>
      </c>
      <c r="D17" s="148"/>
      <c r="E17" s="148">
        <v>79659</v>
      </c>
      <c r="F17" s="148"/>
      <c r="G17" s="148">
        <v>4136</v>
      </c>
      <c r="H17" s="149">
        <v>5.1999999999999998E-2</v>
      </c>
    </row>
    <row r="18" spans="1:8">
      <c r="B18" s="222"/>
      <c r="C18" s="103"/>
      <c r="D18" s="103"/>
      <c r="E18" s="103"/>
      <c r="F18" s="103"/>
      <c r="G18" s="103"/>
      <c r="H18" s="103"/>
    </row>
    <row r="19" spans="1:8" ht="15.75" thickBot="1">
      <c r="B19" s="35" t="s">
        <v>222</v>
      </c>
      <c r="C19" s="26">
        <v>10565</v>
      </c>
      <c r="D19" s="103"/>
      <c r="E19" s="26">
        <v>11025</v>
      </c>
      <c r="F19" s="103"/>
      <c r="G19" s="26">
        <v>-460</v>
      </c>
      <c r="H19" s="31">
        <v>-4.2000000000000003E-2</v>
      </c>
    </row>
    <row r="20" spans="1:8" ht="15.75" thickBot="1">
      <c r="A20" s="15"/>
      <c r="B20" s="37" t="s">
        <v>361</v>
      </c>
      <c r="C20" s="28">
        <v>4658</v>
      </c>
      <c r="D20" s="103"/>
      <c r="E20" s="28">
        <v>5760</v>
      </c>
      <c r="F20" s="103"/>
      <c r="G20" s="28">
        <v>-1102</v>
      </c>
      <c r="H20" s="30">
        <v>-0.191</v>
      </c>
    </row>
    <row r="21" spans="1:8" ht="15.75" thickBot="1">
      <c r="A21" s="15"/>
      <c r="B21" s="34" t="s">
        <v>220</v>
      </c>
      <c r="C21" s="26">
        <v>5907</v>
      </c>
      <c r="D21" s="103"/>
      <c r="E21" s="26">
        <v>5265</v>
      </c>
      <c r="F21" s="103"/>
      <c r="G21" s="26">
        <v>642</v>
      </c>
      <c r="H21" s="31">
        <v>0.122</v>
      </c>
    </row>
    <row r="22" spans="1:8" ht="15.75" thickBot="1">
      <c r="A22" s="15"/>
      <c r="B22" s="37" t="s">
        <v>221</v>
      </c>
      <c r="C22" s="28">
        <v>0</v>
      </c>
      <c r="D22" s="103"/>
      <c r="E22" s="28">
        <v>0</v>
      </c>
      <c r="F22" s="103"/>
      <c r="G22" s="28">
        <v>0</v>
      </c>
      <c r="H22" s="28">
        <v>0</v>
      </c>
    </row>
    <row r="23" spans="1:8">
      <c r="B23" s="186" t="s">
        <v>359</v>
      </c>
    </row>
    <row r="24" spans="1:8">
      <c r="B24" s="186" t="s">
        <v>360</v>
      </c>
    </row>
    <row r="25" spans="1:8">
      <c r="B25" s="187" t="s">
        <v>137</v>
      </c>
    </row>
  </sheetData>
  <mergeCells count="1">
    <mergeCell ref="G3:H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I59"/>
  <sheetViews>
    <sheetView showGridLines="0" zoomScale="97" zoomScaleNormal="100" workbookViewId="0"/>
  </sheetViews>
  <sheetFormatPr baseColWidth="10" defaultRowHeight="15"/>
  <cols>
    <col min="1" max="1" width="11.42578125" customWidth="1"/>
    <col min="2" max="2" width="61.5703125" customWidth="1"/>
    <col min="3" max="3" width="17.28515625" customWidth="1"/>
    <col min="4" max="4" width="1" customWidth="1"/>
    <col min="5" max="5" width="11.7109375" customWidth="1"/>
    <col min="6" max="6" width="1" customWidth="1"/>
    <col min="7" max="7" width="19.28515625" bestFit="1" customWidth="1"/>
    <col min="8" max="8" width="13" bestFit="1" customWidth="1"/>
  </cols>
  <sheetData>
    <row r="1" spans="1:8">
      <c r="B1" s="4"/>
    </row>
    <row r="3" spans="1:8">
      <c r="C3" s="7"/>
      <c r="D3" s="7" t="s">
        <v>28</v>
      </c>
      <c r="F3" s="7" t="s">
        <v>28</v>
      </c>
      <c r="G3" s="281" t="s">
        <v>138</v>
      </c>
      <c r="H3" s="281"/>
    </row>
    <row r="4" spans="1:8">
      <c r="B4" s="24" t="s">
        <v>115</v>
      </c>
      <c r="C4" s="230">
        <f>+Summary!C3</f>
        <v>46112</v>
      </c>
      <c r="D4" s="7" t="s">
        <v>28</v>
      </c>
      <c r="E4" s="230">
        <f>+Summary!E3</f>
        <v>45747</v>
      </c>
      <c r="F4" s="8"/>
      <c r="G4" s="264" t="s">
        <v>139</v>
      </c>
      <c r="H4" s="264" t="s">
        <v>29</v>
      </c>
    </row>
    <row r="5" spans="1:8" ht="15.75" thickBot="1">
      <c r="B5" s="34" t="s">
        <v>374</v>
      </c>
      <c r="C5" s="97">
        <v>56065</v>
      </c>
      <c r="E5" s="97">
        <v>51272</v>
      </c>
      <c r="G5" s="97">
        <v>4793</v>
      </c>
      <c r="H5" s="98">
        <v>9.2999999999999999E-2</v>
      </c>
    </row>
    <row r="6" spans="1:8" ht="15.75" thickBot="1">
      <c r="A6" s="258"/>
      <c r="B6" s="260" t="s">
        <v>223</v>
      </c>
      <c r="C6" s="99">
        <v>1734</v>
      </c>
      <c r="E6" s="99">
        <v>1252</v>
      </c>
      <c r="G6" s="99">
        <v>482</v>
      </c>
      <c r="H6" s="100">
        <v>0.38500000000000001</v>
      </c>
    </row>
    <row r="7" spans="1:8" ht="15.75" thickBot="1">
      <c r="B7" s="261" t="s">
        <v>224</v>
      </c>
      <c r="C7" s="97">
        <v>54332</v>
      </c>
      <c r="E7" s="97">
        <v>50021</v>
      </c>
      <c r="G7" s="97">
        <v>4311</v>
      </c>
      <c r="H7" s="98">
        <v>8.5999999999999993E-2</v>
      </c>
    </row>
    <row r="8" spans="1:8" ht="15.75" thickBot="1">
      <c r="B8" s="27" t="s">
        <v>380</v>
      </c>
      <c r="C8" s="99">
        <v>53704</v>
      </c>
      <c r="E8" s="99">
        <v>49380</v>
      </c>
      <c r="G8" s="99">
        <v>4323</v>
      </c>
      <c r="H8" s="100">
        <v>8.7999999999999995E-2</v>
      </c>
    </row>
    <row r="9" spans="1:8" ht="15.75" thickBot="1">
      <c r="B9" s="25" t="s">
        <v>379</v>
      </c>
      <c r="C9" s="97">
        <v>534</v>
      </c>
      <c r="E9" s="97">
        <v>507</v>
      </c>
      <c r="G9" s="97">
        <v>27</v>
      </c>
      <c r="H9" s="98">
        <f t="shared" ref="H9" si="0">+C9/E9-1</f>
        <v>5.3254437869822535E-2</v>
      </c>
    </row>
    <row r="10" spans="1:8" ht="15.75" thickBot="1">
      <c r="B10" s="27" t="s">
        <v>260</v>
      </c>
      <c r="C10" s="99">
        <v>94</v>
      </c>
      <c r="E10" s="99">
        <v>133</v>
      </c>
      <c r="G10" s="99">
        <v>-40</v>
      </c>
      <c r="H10" s="100">
        <v>-0.29899999999999999</v>
      </c>
    </row>
    <row r="11" spans="1:8">
      <c r="B11" s="262"/>
      <c r="C11" s="20"/>
    </row>
    <row r="12" spans="1:8" ht="15.75" thickBot="1">
      <c r="B12" s="35" t="s">
        <v>365</v>
      </c>
      <c r="C12" s="256">
        <v>-947</v>
      </c>
      <c r="E12" s="97">
        <v>-1060</v>
      </c>
      <c r="G12" s="97">
        <v>113</v>
      </c>
      <c r="H12" s="98">
        <v>-0.106</v>
      </c>
    </row>
    <row r="13" spans="1:8" ht="15.75" thickBot="1">
      <c r="B13" s="37" t="s">
        <v>366</v>
      </c>
      <c r="C13" s="99">
        <v>-922</v>
      </c>
      <c r="E13" s="99">
        <v>-1028</v>
      </c>
      <c r="G13" s="99">
        <v>106</v>
      </c>
      <c r="H13" s="100">
        <v>-0.10299999999999999</v>
      </c>
    </row>
    <row r="14" spans="1:8">
      <c r="B14" s="222"/>
      <c r="C14" s="20"/>
      <c r="H14" s="101"/>
    </row>
    <row r="15" spans="1:8" ht="15.75" thickBot="1">
      <c r="B15" s="35" t="s">
        <v>377</v>
      </c>
      <c r="C15" s="256">
        <v>55279</v>
      </c>
      <c r="E15" s="256">
        <v>51081</v>
      </c>
      <c r="G15" s="97">
        <v>4198</v>
      </c>
      <c r="H15" s="98">
        <v>8.2000000000000003E-2</v>
      </c>
    </row>
    <row r="16" spans="1:8">
      <c r="B16" s="222"/>
      <c r="C16" s="20"/>
      <c r="E16" s="20"/>
      <c r="H16" s="101"/>
    </row>
    <row r="17" spans="1:9" ht="15.75" thickBot="1">
      <c r="A17" s="15"/>
      <c r="B17" s="36" t="s">
        <v>367</v>
      </c>
      <c r="C17" s="99">
        <v>54097</v>
      </c>
      <c r="E17" s="99">
        <v>49645</v>
      </c>
      <c r="G17" s="99">
        <v>4452</v>
      </c>
      <c r="H17" s="100">
        <v>0.09</v>
      </c>
    </row>
    <row r="18" spans="1:9">
      <c r="B18" s="222"/>
      <c r="C18" s="20"/>
      <c r="H18" s="101"/>
    </row>
    <row r="19" spans="1:9" ht="15.75" thickBot="1">
      <c r="A19" s="259"/>
      <c r="B19" s="35" t="s">
        <v>386</v>
      </c>
      <c r="C19" s="256">
        <v>1189</v>
      </c>
      <c r="E19" s="256">
        <v>2240</v>
      </c>
      <c r="G19" s="97">
        <v>-1051</v>
      </c>
      <c r="H19" s="98">
        <f>+C19/E19-1</f>
        <v>-0.46919642857142863</v>
      </c>
    </row>
    <row r="20" spans="1:9">
      <c r="C20" s="20"/>
    </row>
    <row r="21" spans="1:9" ht="15.75" thickBot="1">
      <c r="A21" s="259"/>
      <c r="B21" s="35" t="s">
        <v>387</v>
      </c>
      <c r="C21" s="257">
        <v>55520</v>
      </c>
      <c r="D21" s="35"/>
      <c r="E21" s="257">
        <v>52260</v>
      </c>
      <c r="F21" s="35"/>
      <c r="G21" s="97">
        <f>+C21-E21</f>
        <v>3260</v>
      </c>
      <c r="H21" s="98">
        <f>+C21/E21-1</f>
        <v>6.2380405663987837E-2</v>
      </c>
    </row>
    <row r="22" spans="1:9" ht="15.75" thickBot="1">
      <c r="A22" s="258"/>
      <c r="B22" s="27" t="s">
        <v>344</v>
      </c>
      <c r="C22" s="99">
        <v>21882</v>
      </c>
      <c r="E22" s="99">
        <v>20406</v>
      </c>
      <c r="G22" s="99">
        <v>1477</v>
      </c>
      <c r="H22" s="100">
        <v>7.1999999999999995E-2</v>
      </c>
    </row>
    <row r="23" spans="1:9" ht="15.75" thickBot="1">
      <c r="A23" s="258"/>
      <c r="B23" s="42" t="s">
        <v>259</v>
      </c>
      <c r="C23" s="97">
        <v>19560</v>
      </c>
      <c r="E23" s="97">
        <v>18365</v>
      </c>
      <c r="G23" s="97">
        <v>1194</v>
      </c>
      <c r="H23" s="98">
        <v>6.5000000000000002E-2</v>
      </c>
    </row>
    <row r="24" spans="1:9" ht="15.75" collapsed="1" thickBot="1">
      <c r="A24" s="258"/>
      <c r="B24" s="43" t="s">
        <v>345</v>
      </c>
      <c r="C24" s="99">
        <v>2323</v>
      </c>
      <c r="E24" s="99">
        <v>2040</v>
      </c>
      <c r="G24" s="99">
        <v>282</v>
      </c>
      <c r="H24" s="100">
        <v>0.13800000000000001</v>
      </c>
    </row>
    <row r="25" spans="1:9" ht="15.75" thickBot="1">
      <c r="A25" s="258"/>
      <c r="B25" s="25" t="s">
        <v>346</v>
      </c>
      <c r="C25" s="97">
        <v>22328</v>
      </c>
      <c r="E25" s="97">
        <v>20996</v>
      </c>
      <c r="G25" s="97">
        <v>1332</v>
      </c>
      <c r="H25" s="98">
        <v>6.3E-2</v>
      </c>
    </row>
    <row r="26" spans="1:9" ht="15.75" thickBot="1">
      <c r="A26" s="258"/>
      <c r="B26" s="43" t="s">
        <v>257</v>
      </c>
      <c r="C26" s="99">
        <v>1257</v>
      </c>
      <c r="E26" s="99">
        <v>1047</v>
      </c>
      <c r="G26" s="99">
        <v>211</v>
      </c>
      <c r="H26" s="100">
        <v>0.20100000000000001</v>
      </c>
    </row>
    <row r="27" spans="1:9" ht="15.75" thickBot="1">
      <c r="A27" s="162"/>
      <c r="B27" s="42" t="s">
        <v>258</v>
      </c>
      <c r="C27" s="97">
        <v>20714</v>
      </c>
      <c r="D27" s="4"/>
      <c r="E27" s="97">
        <v>19481</v>
      </c>
      <c r="F27" s="222"/>
      <c r="G27" s="97">
        <v>1233</v>
      </c>
      <c r="H27" s="98">
        <v>6.3E-2</v>
      </c>
      <c r="I27" s="222"/>
    </row>
    <row r="28" spans="1:9" ht="15.75" thickBot="1">
      <c r="A28" s="162"/>
      <c r="B28" s="271" t="s">
        <v>396</v>
      </c>
      <c r="C28" s="99">
        <v>11068</v>
      </c>
      <c r="E28" s="99">
        <v>9519</v>
      </c>
      <c r="F28" s="222"/>
      <c r="G28" s="99">
        <v>1549</v>
      </c>
      <c r="H28" s="100">
        <v>0.16300000000000001</v>
      </c>
      <c r="I28" s="222"/>
    </row>
    <row r="29" spans="1:9" ht="15.75" thickBot="1">
      <c r="A29" s="162"/>
      <c r="B29" s="272" t="s">
        <v>397</v>
      </c>
      <c r="C29" s="97">
        <v>9646</v>
      </c>
      <c r="D29" s="4"/>
      <c r="E29" s="97">
        <v>9961</v>
      </c>
      <c r="F29" s="222"/>
      <c r="G29" s="97">
        <v>-315</v>
      </c>
      <c r="H29" s="98">
        <v>-3.2000000000000001E-2</v>
      </c>
      <c r="I29" s="222"/>
    </row>
    <row r="30" spans="1:9" ht="15.75" thickBot="1">
      <c r="A30" s="162"/>
      <c r="B30" s="43" t="s">
        <v>398</v>
      </c>
      <c r="C30" s="99">
        <v>357</v>
      </c>
      <c r="E30" s="99">
        <v>469</v>
      </c>
      <c r="F30" s="222"/>
      <c r="G30" s="99">
        <v>-112</v>
      </c>
      <c r="H30" s="100">
        <v>-0.23899999999999999</v>
      </c>
      <c r="I30" s="222"/>
    </row>
    <row r="31" spans="1:9" ht="15.75" thickBot="1">
      <c r="A31" s="258"/>
      <c r="B31" s="25" t="s">
        <v>256</v>
      </c>
      <c r="C31" s="97">
        <v>8831</v>
      </c>
      <c r="E31" s="97">
        <v>7377</v>
      </c>
      <c r="F31" s="222"/>
      <c r="G31" s="97">
        <v>1454</v>
      </c>
      <c r="H31" s="98">
        <v>0.19700000000000001</v>
      </c>
      <c r="I31" s="222"/>
    </row>
    <row r="32" spans="1:9" ht="15.75" thickBot="1">
      <c r="A32" s="258"/>
      <c r="B32" s="27" t="s">
        <v>347</v>
      </c>
      <c r="C32" s="99">
        <v>2478</v>
      </c>
      <c r="E32" s="99">
        <v>3481</v>
      </c>
      <c r="G32" s="99">
        <v>-1003</v>
      </c>
      <c r="H32" s="100">
        <v>-0.28799999999999998</v>
      </c>
    </row>
    <row r="33" spans="1:8">
      <c r="A33" s="258"/>
      <c r="B33" s="152"/>
      <c r="C33" s="159"/>
      <c r="E33" s="159"/>
      <c r="G33" s="159"/>
      <c r="H33" s="160"/>
    </row>
    <row r="34" spans="1:8" ht="15.75" thickBot="1">
      <c r="A34" s="258"/>
      <c r="B34" s="35"/>
      <c r="C34" s="273" t="s">
        <v>399</v>
      </c>
      <c r="E34" s="273" t="s">
        <v>400</v>
      </c>
      <c r="G34" s="274" t="s">
        <v>401</v>
      </c>
    </row>
    <row r="35" spans="1:8" ht="15.75" thickBot="1">
      <c r="A35" s="258"/>
      <c r="B35" s="27" t="s">
        <v>344</v>
      </c>
      <c r="C35" s="278">
        <v>21882</v>
      </c>
      <c r="D35" s="4"/>
      <c r="E35" s="275">
        <v>1.4999999999999999E-2</v>
      </c>
      <c r="F35" s="4"/>
      <c r="G35" s="275">
        <v>0.70899999999999996</v>
      </c>
      <c r="H35" s="160"/>
    </row>
    <row r="36" spans="1:8" ht="15.75" thickBot="1">
      <c r="A36" s="258"/>
      <c r="B36" s="42" t="s">
        <v>259</v>
      </c>
      <c r="C36" s="277">
        <v>19560</v>
      </c>
      <c r="D36" s="222"/>
      <c r="E36" s="276">
        <v>1.2E-2</v>
      </c>
      <c r="F36" s="222"/>
      <c r="G36" s="276">
        <v>0.65500000000000003</v>
      </c>
      <c r="H36" s="160"/>
    </row>
    <row r="37" spans="1:8" ht="15.75" thickBot="1">
      <c r="A37" s="258"/>
      <c r="B37" s="43" t="s">
        <v>345</v>
      </c>
      <c r="C37" s="278">
        <v>2323</v>
      </c>
      <c r="D37" s="222"/>
      <c r="E37" s="275">
        <v>0.04</v>
      </c>
      <c r="F37" s="222"/>
      <c r="G37" s="275">
        <v>0.84</v>
      </c>
      <c r="H37" s="160"/>
    </row>
    <row r="38" spans="1:8" ht="15.75" thickBot="1">
      <c r="A38" s="258"/>
      <c r="B38" s="25" t="s">
        <v>346</v>
      </c>
      <c r="C38" s="277">
        <v>22328</v>
      </c>
      <c r="D38" s="222"/>
      <c r="E38" s="276">
        <v>3.2000000000000001E-2</v>
      </c>
      <c r="F38" s="222"/>
      <c r="G38" s="276">
        <v>0.90600000000000003</v>
      </c>
      <c r="H38" s="160"/>
    </row>
    <row r="39" spans="1:8" ht="15.75" thickBot="1">
      <c r="A39" s="258"/>
      <c r="B39" s="43" t="s">
        <v>257</v>
      </c>
      <c r="C39" s="278">
        <v>1257</v>
      </c>
      <c r="D39" s="222"/>
      <c r="E39" s="275">
        <v>1.0999999999999999E-2</v>
      </c>
      <c r="F39" s="222"/>
      <c r="G39" s="275">
        <v>1.234</v>
      </c>
      <c r="H39" s="160"/>
    </row>
    <row r="40" spans="1:8" ht="15.75" thickBot="1">
      <c r="A40" s="258"/>
      <c r="B40" s="42" t="s">
        <v>258</v>
      </c>
      <c r="C40" s="277">
        <v>20714</v>
      </c>
      <c r="D40" s="222"/>
      <c r="E40" s="276">
        <v>3.3000000000000002E-2</v>
      </c>
      <c r="F40" s="222"/>
      <c r="G40" s="276">
        <v>0.90100000000000002</v>
      </c>
      <c r="H40" s="160"/>
    </row>
    <row r="41" spans="1:8" ht="15.75" thickBot="1">
      <c r="A41" s="258"/>
      <c r="B41" s="271" t="s">
        <v>396</v>
      </c>
      <c r="C41" s="278">
        <v>11068</v>
      </c>
      <c r="D41" s="222"/>
      <c r="E41" s="100">
        <v>2.1999999999999999E-2</v>
      </c>
      <c r="F41" s="222"/>
      <c r="G41" s="100">
        <v>1.1779999999999999</v>
      </c>
      <c r="H41" s="160"/>
    </row>
    <row r="42" spans="1:8" ht="15.75" thickBot="1">
      <c r="A42" s="258"/>
      <c r="B42" s="272" t="s">
        <v>397</v>
      </c>
      <c r="C42" s="277">
        <v>9646</v>
      </c>
      <c r="D42" s="222"/>
      <c r="E42" s="98">
        <v>4.5999999999999999E-2</v>
      </c>
      <c r="F42" s="222"/>
      <c r="G42" s="98">
        <v>0.751</v>
      </c>
      <c r="H42" s="160"/>
    </row>
    <row r="43" spans="1:8" ht="15.75" thickBot="1">
      <c r="A43" s="258"/>
      <c r="B43" s="43" t="s">
        <v>398</v>
      </c>
      <c r="C43" s="278">
        <v>357</v>
      </c>
      <c r="D43" s="222"/>
      <c r="E43" s="100">
        <v>2.5000000000000001E-2</v>
      </c>
      <c r="F43" s="222"/>
      <c r="G43" s="100">
        <v>0.745</v>
      </c>
      <c r="H43" s="160"/>
    </row>
    <row r="44" spans="1:8" ht="15.75" thickBot="1">
      <c r="A44" s="258"/>
      <c r="B44" s="25" t="s">
        <v>256</v>
      </c>
      <c r="C44" s="277">
        <v>8831</v>
      </c>
      <c r="D44" s="222"/>
      <c r="E44" s="276">
        <v>1E-3</v>
      </c>
      <c r="F44" s="222"/>
      <c r="G44" s="276">
        <v>4.4999999999999998E-2</v>
      </c>
      <c r="H44" s="160"/>
    </row>
    <row r="45" spans="1:8" ht="15.75" thickBot="1">
      <c r="A45" s="258"/>
      <c r="B45" s="27" t="s">
        <v>347</v>
      </c>
      <c r="C45" s="278">
        <v>2478</v>
      </c>
      <c r="D45" s="222"/>
      <c r="E45" s="275">
        <v>8.0000000000000002E-3</v>
      </c>
      <c r="F45" s="222"/>
      <c r="G45" s="275">
        <v>1.4390000000000001</v>
      </c>
      <c r="H45" s="160"/>
    </row>
    <row r="46" spans="1:8">
      <c r="A46" s="258"/>
      <c r="B46" s="152"/>
      <c r="C46" s="159"/>
      <c r="E46" s="159"/>
      <c r="G46" s="159"/>
      <c r="H46" s="160"/>
    </row>
    <row r="47" spans="1:8" ht="15.75" thickBot="1">
      <c r="A47" s="258"/>
      <c r="B47" s="35" t="s">
        <v>388</v>
      </c>
      <c r="C47" s="257"/>
      <c r="D47" s="35"/>
      <c r="E47" s="35"/>
      <c r="G47" s="97"/>
      <c r="H47" s="98"/>
    </row>
    <row r="48" spans="1:8" ht="15.75" thickBot="1">
      <c r="A48" s="258"/>
      <c r="B48" s="37" t="s">
        <v>295</v>
      </c>
      <c r="C48" s="99">
        <v>53398</v>
      </c>
      <c r="D48" s="222"/>
      <c r="E48" s="99">
        <v>49966</v>
      </c>
      <c r="F48" s="222"/>
      <c r="G48" s="99">
        <v>3431</v>
      </c>
      <c r="H48" s="100">
        <v>6.9000000000000006E-2</v>
      </c>
    </row>
    <row r="49" spans="1:8" ht="15.75" thickBot="1">
      <c r="A49" s="258"/>
      <c r="B49" s="34" t="s">
        <v>296</v>
      </c>
      <c r="C49" s="97">
        <v>1982</v>
      </c>
      <c r="D49" s="222"/>
      <c r="E49" s="97">
        <v>2052</v>
      </c>
      <c r="F49" s="222"/>
      <c r="G49" s="97">
        <v>-70</v>
      </c>
      <c r="H49" s="98">
        <v>-3.4000000000000002E-2</v>
      </c>
    </row>
    <row r="50" spans="1:8" ht="15.75" thickBot="1">
      <c r="A50" s="258"/>
      <c r="B50" s="37" t="s">
        <v>297</v>
      </c>
      <c r="C50" s="99">
        <v>1088</v>
      </c>
      <c r="D50" s="222"/>
      <c r="E50" s="99">
        <v>1302</v>
      </c>
      <c r="F50" s="222"/>
      <c r="G50" s="99">
        <v>-214</v>
      </c>
      <c r="H50" s="100">
        <v>-0.16400000000000001</v>
      </c>
    </row>
    <row r="51" spans="1:8">
      <c r="A51" s="258"/>
      <c r="B51" s="158"/>
      <c r="C51" s="159"/>
      <c r="E51" s="159"/>
      <c r="G51" s="159"/>
      <c r="H51" s="160"/>
    </row>
    <row r="52" spans="1:8" ht="15.75" thickBot="1">
      <c r="A52" s="15"/>
      <c r="B52" s="35" t="s">
        <v>298</v>
      </c>
      <c r="C52" s="159"/>
      <c r="E52" s="159"/>
      <c r="G52" s="159"/>
      <c r="H52" s="160"/>
    </row>
    <row r="53" spans="1:8" ht="15.75" thickBot="1">
      <c r="A53" s="15"/>
      <c r="B53" s="37" t="s">
        <v>295</v>
      </c>
      <c r="C53" s="253">
        <v>256</v>
      </c>
      <c r="D53" s="222"/>
      <c r="E53" s="253">
        <v>280</v>
      </c>
      <c r="F53" s="222"/>
      <c r="G53" s="253">
        <v>-24</v>
      </c>
      <c r="H53" s="254">
        <v>-8.4000000000000005E-2</v>
      </c>
    </row>
    <row r="54" spans="1:8" ht="15.75" thickBot="1">
      <c r="A54" s="15"/>
      <c r="B54" s="34" t="s">
        <v>296</v>
      </c>
      <c r="C54" s="97">
        <v>94</v>
      </c>
      <c r="E54" s="97">
        <v>92</v>
      </c>
      <c r="G54" s="97">
        <v>1</v>
      </c>
      <c r="H54" s="98">
        <v>1.4999999999999999E-2</v>
      </c>
    </row>
    <row r="55" spans="1:8" ht="15.75" thickBot="1">
      <c r="A55" s="15"/>
      <c r="B55" s="37" t="s">
        <v>297</v>
      </c>
      <c r="C55" s="99">
        <v>572</v>
      </c>
      <c r="E55" s="99">
        <v>655</v>
      </c>
      <c r="G55" s="99">
        <v>-83</v>
      </c>
      <c r="H55" s="100">
        <v>-0.127</v>
      </c>
    </row>
    <row r="56" spans="1:8">
      <c r="A56" s="15"/>
      <c r="B56" s="152"/>
      <c r="C56" s="159"/>
      <c r="E56" s="159"/>
      <c r="G56" s="159"/>
      <c r="H56" s="160"/>
    </row>
    <row r="57" spans="1:8">
      <c r="B57" s="263" t="s">
        <v>378</v>
      </c>
    </row>
    <row r="58" spans="1:8">
      <c r="B58" s="187" t="s">
        <v>137</v>
      </c>
    </row>
    <row r="59" spans="1:8">
      <c r="C59" s="20"/>
    </row>
  </sheetData>
  <mergeCells count="1">
    <mergeCell ref="G3:H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Overall</vt:lpstr>
      <vt:lpstr>Index</vt:lpstr>
      <vt:lpstr>Notes</vt:lpstr>
      <vt:lpstr>Summary</vt:lpstr>
      <vt:lpstr>Balance sheet</vt:lpstr>
      <vt:lpstr>Income Statement</vt:lpstr>
      <vt:lpstr>Profitability</vt:lpstr>
      <vt:lpstr>Customer Resources</vt:lpstr>
      <vt:lpstr>Credit</vt:lpstr>
      <vt:lpstr>Risk management</vt:lpstr>
      <vt:lpstr>Foreclosed assets</vt:lpstr>
      <vt:lpstr>Solvency</vt:lpstr>
      <vt:lpstr>Liquidity</vt:lpstr>
      <vt:lpstr>Other information</vt:lpstr>
      <vt:lpstr>Glossary</vt:lpstr>
      <vt:lpstr>Disclaimer</vt:lpstr>
      <vt:lpstr>Glossary!_Hlk514416695</vt:lpstr>
      <vt:lpstr>Glossary!_Hlk514416712</vt:lpstr>
    </vt:vector>
  </TitlesOfParts>
  <Company>ABANCA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Blanco Goldar, Angel Manuel</dc:creator>
  <cp:lastModifiedBy>Fojo Conde, Jose Antonio</cp:lastModifiedBy>
  <dcterms:created xsi:type="dcterms:W3CDTF">2019-02-21T12:44:47Z</dcterms:created>
  <dcterms:modified xsi:type="dcterms:W3CDTF">2026-04-24T09:18:31Z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{6D8062B9-27D2-48C8-A0DD-4E2369AB3023}</vt:lpwstr>
  </property>
</Properties>
</file>