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V:\Departamento\7344-Planificacion_Estudios\R.Inversores\Ratings\Covered bond label\25.12 Plantilla dic25\"/>
    </mc:Choice>
  </mc:AlternateContent>
  <xr:revisionPtr revIDLastSave="0" documentId="13_ncr:1_{933E41E8-F8A6-4E87-91D4-4FB197A849BF}" xr6:coauthVersionLast="47" xr6:coauthVersionMax="47" xr10:uidLastSave="{00000000-0000-0000-0000-000000000000}"/>
  <bookViews>
    <workbookView xWindow="-98" yWindow="-98" windowWidth="21795" windowHeight="13875" tabRatio="750"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 name="E. Optional ECB-ECAIs data" sheetId="11" r:id="rId6"/>
  </sheets>
  <externalReferences>
    <externalReference r:id="rId7"/>
    <externalReference r:id="rId8"/>
    <externalReference r:id="rId9"/>
    <externalReference r:id="rId10"/>
    <externalReference r:id="rId11"/>
  </externalReferences>
  <definedNames>
    <definedName name="ALAVA">#REF!</definedName>
    <definedName name="ALBACETE">#REF!</definedName>
    <definedName name="ALICANTE">#REF!</definedName>
    <definedName name="ALMERIA">#REF!</definedName>
    <definedName name="AmortisingTypes">[1]Lists!$E$56:$E$58</definedName>
    <definedName name="Assets_Backing">[1]Lists!$G$32:$G$34</definedName>
    <definedName name="ASTURIAS">#REF!</definedName>
    <definedName name="AVILA">#REF!</definedName>
    <definedName name="BADAJOZ">#REF!</definedName>
    <definedName name="BALEARES">#REF!</definedName>
    <definedName name="BARCELONA">#REF!</definedName>
    <definedName name="BURGOS">#REF!</definedName>
    <definedName name="CACERES">#REF!</definedName>
    <definedName name="CADIZ">#REF!</definedName>
    <definedName name="CANTABRIA">#REF!</definedName>
    <definedName name="CASTELLON">#REF!</definedName>
    <definedName name="CEUTA">#REF!</definedName>
    <definedName name="CIUDAD_REAL">#REF!</definedName>
    <definedName name="Collateral">OFFSET([2]Lookups!$AS$3,0,0,COUNTA([2]Lookups!$AS$1:$AS$65536)-2,1)</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[1]Lists!$A$123:$A$140</definedName>
    <definedName name="CommercialCollateralTypes">[1]Lists!$A$55:$A$66</definedName>
    <definedName name="CORDOBA">#REF!</definedName>
    <definedName name="CountriesEEA">[1]Lists!$A$193:$A$219</definedName>
    <definedName name="CountryList">[1]Lists!$E$194:$E$217</definedName>
    <definedName name="CUENCA">#REF!</definedName>
    <definedName name="Currency">OFFSET([2]Lookups!$N$3,0,0,COUNTA([2]Lookups!$N$1:$N$65536)-2,1)</definedName>
    <definedName name="d">[3]!Tabla_DatosExternos3[#Data]</definedName>
    <definedName name="DD">[3]!Tabla_DatosExternos3[#Data]</definedName>
    <definedName name="DDD">[3]!Tabla_DatosExternos3[#Data]</definedName>
    <definedName name="Debtor_Type">[1]Lists!$E$81:$E$85</definedName>
    <definedName name="Eligible_Ineligible">[1]Lists!$I$51:$I$52</definedName>
    <definedName name="FechasCedulas">#REF!</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IRONA">#REF!</definedName>
    <definedName name="GRANADA">#REF!</definedName>
    <definedName name="GUADALAJARA">#REF!</definedName>
    <definedName name="GUIPUZCOA">#REF!</definedName>
    <definedName name="HUELVA">#REF!</definedName>
    <definedName name="HUESCA">#REF!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EN">#REF!</definedName>
    <definedName name="LA_CORUÑA">#REF!</definedName>
    <definedName name="LA_RIOJA">#REF!</definedName>
    <definedName name="LAS_PALMAS">#REF!</definedName>
    <definedName name="LEON">#REF!</definedName>
    <definedName name="LERIDA">#REF!</definedName>
    <definedName name="Lists_GOS">[1]Lists!$C$162:$C$164</definedName>
    <definedName name="Lists_Sector">[1]Lists!$A$162:$A$177</definedName>
    <definedName name="LUGO">#REF!</definedName>
    <definedName name="MADRID">#REF!</definedName>
    <definedName name="MALAGA">#REF!</definedName>
    <definedName name="MaturityReason">OFFSET([2]Lookups!$AU$3,0,0,COUNTA([2]Lookups!$AU$1:$AU$65536)-2,1)</definedName>
    <definedName name="MELILLA">#REF!</definedName>
    <definedName name="Moodys_Scale">[1]Lists!$A$99:$A$117</definedName>
    <definedName name="MURCIA">#REF!</definedName>
    <definedName name="NAVARRA">#REF!</definedName>
    <definedName name="Nominal_NPV">[1]Lists!$I$48:$I$49</definedName>
    <definedName name="ORENSE">#REF!</definedName>
    <definedName name="Overview_Residential">#REF!</definedName>
    <definedName name="PALENCIA">#REF!</definedName>
    <definedName name="Performing2">[1]Lists!$E$70:$E$78</definedName>
    <definedName name="PONTEVEDRA">#REF!</definedName>
    <definedName name="Prepayment">[1]Lists!$I$45:$I$46</definedName>
    <definedName name="Principal_repayment_Patern">[1]Lists!$I$56:$I$63</definedName>
    <definedName name="PrincipalCedulas">#REF!</definedName>
    <definedName name="PrivateFlag">OFFSET([2]Lookups!$R$3,0,0,COUNTA([2]Lookups!$R$1:$R$65536)-2,1)</definedName>
    <definedName name="PRP">'[1]Commercial Stratified'!$B$224:$B$230</definedName>
    <definedName name="PublicSectorOptions">[1]Lists!$K$35:$K$44</definedName>
    <definedName name="RatingAction">OFFSET([2]Lookups!$A$3,0,0,COUNTA([2]Lookups!$A$1:$A$65536)-2,1)</definedName>
    <definedName name="RatingActionList">OFFSET([2]Lookups!$A$3,0,0,COUNTA([2]Lookups!$A$1:$A$65536)-2,2)</definedName>
    <definedName name="RatingCode">OFFSET([2]Lookups!$H$3,0,0,COUNTA([2]Lookups!$H$1:$H$65536)-2,1)</definedName>
    <definedName name="RatingCodeList">OFFSET([2]Lookups!$H$3,0,0,COUNTA([2]Lookups!$H$1:$H$65536)-2,5)</definedName>
    <definedName name="RatingReason">OFFSET([2]Lookups!$AX$3,0,0,COUNTA([2]Lookups!$AX$1:$AX$65536)-2,1)</definedName>
    <definedName name="RatingRecovery">OFFSET([2]Lookups!$D$3,0,0,COUNTA([2]Lookups!$D$1:$D$65536)-2,1)</definedName>
    <definedName name="RatingRecoveryList">OFFSET([2]Lookups!$D$3,0,0,COUNTA([2]Lookups!$D$1:$D$65536)-2,2)</definedName>
    <definedName name="Resi_Alt1">#REF!</definedName>
    <definedName name="Resi_Alt2">#REF!</definedName>
    <definedName name="Resi_Alt3">#REF!</definedName>
    <definedName name="RMG_DEAL_LEVEL_DATA">#REF!</definedName>
    <definedName name="RNG_ARROWS">#REF!</definedName>
    <definedName name="RNG_CHART_PERFORMANCE_DATA">#REF!</definedName>
    <definedName name="RNG_CHART1">#REF!</definedName>
    <definedName name="RNG_CHART2">#REF!</definedName>
    <definedName name="RNG_CHART3">#REF!</definedName>
    <definedName name="RNG_CHART4">#REF!</definedName>
    <definedName name="RNG_CHART5">#REF!</definedName>
    <definedName name="RNG_CHART6">#REF!</definedName>
    <definedName name="RNG_CLASS_CE">#REF!</definedName>
    <definedName name="RNG_CLASS_CE_ABS">#REF!</definedName>
    <definedName name="RNG_CLASS_DATA">#REF!</definedName>
    <definedName name="RNG_CURRENT_DATE">#REF!</definedName>
    <definedName name="RNG_DATE">#REF!</definedName>
    <definedName name="RNG_DEAL_LEVEL_INFO">#REF!</definedName>
    <definedName name="RNG_DEAL_NAME">#REF!</definedName>
    <definedName name="RNG_DROP_CHARTS">#REF!</definedName>
    <definedName name="RNG_HYP">#REF!</definedName>
    <definedName name="RNG_Industry">#REF!</definedName>
    <definedName name="RNG_INFORMATION">#REF!</definedName>
    <definedName name="RNG_LAST_DATE">#REF!</definedName>
    <definedName name="RNG_PERFORM_SUM_ABS">#REF!</definedName>
    <definedName name="RNG_PERFORM_SUM_PERCENT">#REF!</definedName>
    <definedName name="RNG_PERFORMANCE">#REF!</definedName>
    <definedName name="RNG_PERFORMANCE_ABS">#REF!</definedName>
    <definedName name="RNG_PERFORMANCE_Number">#REF!</definedName>
    <definedName name="RNG_PERFORMANCE_SUMMARY">#REF!</definedName>
    <definedName name="RNG_PREPAYMENT">#REF!</definedName>
    <definedName name="RNG_PREVIOUS_DATE">#REF!</definedName>
    <definedName name="RNG_RATING_DIS">#REF!</definedName>
    <definedName name="RNG_ROW_DOWN">#REF!</definedName>
    <definedName name="SALAMANCA">#REF!</definedName>
    <definedName name="SANTA_CRUZ_DE_TENERIFE">#REF!</definedName>
    <definedName name="sd">[4]!Tabla_DatosExternos3[#Data]</definedName>
    <definedName name="sdsss">[4]!Tabla_DatosExternos3[#Data]</definedName>
    <definedName name="SEGOVIA">#REF!</definedName>
    <definedName name="SEVILLA">#REF!</definedName>
    <definedName name="SININFORMAR">#REF!</definedName>
    <definedName name="SORIA">#REF!</definedName>
    <definedName name="Static_Dynamic">[1]Lists!$I$41:$I$42</definedName>
    <definedName name="Swap_Profile">[1]Lists!$A$81:$A$83</definedName>
    <definedName name="Tabla_DatosExternoss">#REF!</definedName>
    <definedName name="TARRAGONA">#REF!</definedName>
    <definedName name="Tenant_Weighting">[1]Lists!$E$102:$E$105</definedName>
    <definedName name="TERUEL">#REF!</definedName>
    <definedName name="Timeframe_DSCR">[1]Lists!$A$91:$A$95</definedName>
    <definedName name="TOLEDO">#REF!</definedName>
    <definedName name="VALENCIA">#REF!</definedName>
    <definedName name="VALLADOLID">#REF!</definedName>
    <definedName name="Value_Type">[1]Lists!$A$87:$A$89</definedName>
    <definedName name="Value_Type2">[1]Lists!$A$87:$A$88</definedName>
    <definedName name="Versions">[1]Lists!$A$69:$A$75</definedName>
    <definedName name="VIZCAYA">#REF!</definedName>
    <definedName name="WatchOutlook">OFFSET([2]Lookups!$T$3,0,0,COUNTA([2]Lookups!$T$1:$T$65536)-2,1)</definedName>
    <definedName name="WatchOutlookList">OFFSET([2]Lookups!$T$3,0,0,COUNTA([2]Lookups!$T$1:$T$65536)-2,2)</definedName>
    <definedName name="xx">[4]!Tabla_DatosExternos3[#Data]</definedName>
    <definedName name="Yes_No">[1]Lists!$E$37:$E$38</definedName>
    <definedName name="YNU">[1]Lists!$A$180:$A$182</definedName>
    <definedName name="ZAMORA">#REF!</definedName>
    <definedName name="ZARAGOZ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C229" i="5"/>
  <c r="D346" i="6" l="1"/>
  <c r="G341" i="6" s="1"/>
  <c r="G622" i="6"/>
  <c r="G621" i="6"/>
  <c r="G620" i="6"/>
  <c r="G619" i="6"/>
  <c r="G618" i="6"/>
  <c r="G617" i="6"/>
  <c r="D617" i="6"/>
  <c r="C617" i="6"/>
  <c r="D601" i="6"/>
  <c r="C601" i="6"/>
  <c r="G591" i="6"/>
  <c r="D585" i="6"/>
  <c r="C585" i="6"/>
  <c r="F591" i="6" s="1"/>
  <c r="G584" i="6"/>
  <c r="F584" i="6"/>
  <c r="G583" i="6"/>
  <c r="G582" i="6"/>
  <c r="F582" i="6"/>
  <c r="G581" i="6"/>
  <c r="F581" i="6"/>
  <c r="G580" i="6"/>
  <c r="F580" i="6"/>
  <c r="G579" i="6"/>
  <c r="F579" i="6"/>
  <c r="G578" i="6"/>
  <c r="F578" i="6"/>
  <c r="G577" i="6"/>
  <c r="F577" i="6"/>
  <c r="G576" i="6"/>
  <c r="F576" i="6"/>
  <c r="G575" i="6"/>
  <c r="F575" i="6"/>
  <c r="G574" i="6"/>
  <c r="F574" i="6"/>
  <c r="G573" i="6"/>
  <c r="F573" i="6"/>
  <c r="G572" i="6"/>
  <c r="F572" i="6"/>
  <c r="D567" i="6"/>
  <c r="G564" i="6" s="1"/>
  <c r="C567" i="6"/>
  <c r="F564" i="6" s="1"/>
  <c r="G566" i="6"/>
  <c r="D544" i="6"/>
  <c r="C544" i="6"/>
  <c r="F527" i="6" s="1"/>
  <c r="G538" i="6"/>
  <c r="F538" i="6"/>
  <c r="G489" i="6"/>
  <c r="D487" i="6"/>
  <c r="G493" i="6" s="1"/>
  <c r="C487" i="6"/>
  <c r="F493" i="6" s="1"/>
  <c r="G486" i="6"/>
  <c r="G480" i="6"/>
  <c r="D465" i="6"/>
  <c r="G470" i="6" s="1"/>
  <c r="C465" i="6"/>
  <c r="F471" i="6" s="1"/>
  <c r="D452" i="6"/>
  <c r="G449" i="6" s="1"/>
  <c r="C452" i="6"/>
  <c r="F436" i="6" s="1"/>
  <c r="F450" i="6"/>
  <c r="F447" i="6"/>
  <c r="F446" i="6"/>
  <c r="F441" i="6"/>
  <c r="F440" i="6"/>
  <c r="F439" i="6"/>
  <c r="F438" i="6"/>
  <c r="F435" i="6"/>
  <c r="F434" i="6"/>
  <c r="F429" i="6"/>
  <c r="F428" i="6"/>
  <c r="G393" i="6"/>
  <c r="G392" i="6"/>
  <c r="G391" i="6"/>
  <c r="G390" i="6"/>
  <c r="G389" i="6"/>
  <c r="G388" i="6"/>
  <c r="G387" i="6"/>
  <c r="G386" i="6"/>
  <c r="G385" i="6"/>
  <c r="G384" i="6"/>
  <c r="G383" i="6"/>
  <c r="D382" i="6"/>
  <c r="C382" i="6"/>
  <c r="D372" i="6"/>
  <c r="C372" i="6"/>
  <c r="F371" i="6" s="1"/>
  <c r="F369" i="6"/>
  <c r="F368" i="6"/>
  <c r="D365" i="6"/>
  <c r="G360" i="6" s="1"/>
  <c r="C365" i="6"/>
  <c r="F362" i="6" s="1"/>
  <c r="F361" i="6"/>
  <c r="C346" i="6"/>
  <c r="F343" i="6" s="1"/>
  <c r="F339" i="6"/>
  <c r="F338" i="6"/>
  <c r="F335" i="6"/>
  <c r="F334" i="6"/>
  <c r="D328" i="6"/>
  <c r="G310" i="6" s="1"/>
  <c r="C328" i="6"/>
  <c r="F325" i="6" s="1"/>
  <c r="D305" i="6"/>
  <c r="G293" i="6" s="1"/>
  <c r="C305" i="6"/>
  <c r="F301" i="6" s="1"/>
  <c r="D249" i="6"/>
  <c r="G250" i="6" s="1"/>
  <c r="C249" i="6"/>
  <c r="F252" i="6" s="1"/>
  <c r="D227" i="6"/>
  <c r="G232" i="6" s="1"/>
  <c r="C227" i="6"/>
  <c r="F228" i="6" s="1"/>
  <c r="D214" i="6"/>
  <c r="G209" i="6" s="1"/>
  <c r="C214" i="6"/>
  <c r="F213" i="6" s="1"/>
  <c r="F211" i="6"/>
  <c r="F99" i="6"/>
  <c r="D99" i="6"/>
  <c r="C99" i="6"/>
  <c r="F76" i="6"/>
  <c r="D76" i="6"/>
  <c r="C76" i="6"/>
  <c r="F72" i="6"/>
  <c r="D72" i="6"/>
  <c r="C72" i="6"/>
  <c r="F44" i="6"/>
  <c r="D44" i="6"/>
  <c r="C44" i="6"/>
  <c r="F28" i="6"/>
  <c r="F25" i="6"/>
  <c r="F24" i="6"/>
  <c r="F19" i="6"/>
  <c r="F17" i="6"/>
  <c r="F16" i="6"/>
  <c r="C15" i="6"/>
  <c r="F26" i="6" s="1"/>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F187" i="5"/>
  <c r="F186" i="5"/>
  <c r="C179" i="5"/>
  <c r="F185" i="5" s="1"/>
  <c r="F176" i="5"/>
  <c r="D167" i="5"/>
  <c r="G166" i="5" s="1"/>
  <c r="C167" i="5"/>
  <c r="F165" i="5" s="1"/>
  <c r="F166" i="5"/>
  <c r="D157" i="5"/>
  <c r="G161" i="5" s="1"/>
  <c r="C157" i="5"/>
  <c r="F162" i="5" s="1"/>
  <c r="F135" i="5"/>
  <c r="D131" i="5"/>
  <c r="G126" i="5" s="1"/>
  <c r="C131" i="5"/>
  <c r="F136" i="5" s="1"/>
  <c r="F124" i="5"/>
  <c r="G122" i="5"/>
  <c r="G121" i="5"/>
  <c r="F121" i="5"/>
  <c r="F120" i="5"/>
  <c r="G118" i="5"/>
  <c r="G117" i="5"/>
  <c r="G116" i="5"/>
  <c r="F116" i="5"/>
  <c r="F115" i="5"/>
  <c r="D100" i="5"/>
  <c r="G102" i="5" s="1"/>
  <c r="C100" i="5"/>
  <c r="F105" i="5" s="1"/>
  <c r="F93" i="5"/>
  <c r="G80" i="5"/>
  <c r="G79" i="5"/>
  <c r="D77" i="5"/>
  <c r="G86" i="5" s="1"/>
  <c r="C77" i="5"/>
  <c r="F82" i="5" s="1"/>
  <c r="C58" i="5"/>
  <c r="F59" i="5" s="1"/>
  <c r="C47" i="5"/>
  <c r="D45" i="5"/>
  <c r="D295" i="5"/>
  <c r="D293" i="5"/>
  <c r="F293" i="5"/>
  <c r="D307" i="5"/>
  <c r="D291" i="5"/>
  <c r="C293" i="5"/>
  <c r="F295" i="5"/>
  <c r="C291" i="5"/>
  <c r="F307" i="5"/>
  <c r="C307" i="5"/>
  <c r="G293" i="5"/>
  <c r="C295" i="5"/>
  <c r="F145" i="5" l="1"/>
  <c r="F154" i="5"/>
  <c r="F133" i="5"/>
  <c r="F125" i="5"/>
  <c r="F126" i="5"/>
  <c r="F127" i="5"/>
  <c r="F130" i="5"/>
  <c r="G119" i="5"/>
  <c r="G124" i="5"/>
  <c r="G112" i="5"/>
  <c r="G130" i="5"/>
  <c r="G123" i="5"/>
  <c r="G125" i="5"/>
  <c r="G113" i="5"/>
  <c r="G114" i="5"/>
  <c r="G133" i="5"/>
  <c r="G134" i="5"/>
  <c r="G129" i="5"/>
  <c r="G135" i="5"/>
  <c r="G585" i="6"/>
  <c r="F583" i="6"/>
  <c r="F585" i="6" s="1"/>
  <c r="F555" i="6"/>
  <c r="F556" i="6"/>
  <c r="G554" i="6"/>
  <c r="F562" i="6"/>
  <c r="G556" i="6"/>
  <c r="G555" i="6"/>
  <c r="F559" i="6"/>
  <c r="G559" i="6"/>
  <c r="F560" i="6"/>
  <c r="G560" i="6"/>
  <c r="F549" i="6"/>
  <c r="F561" i="6"/>
  <c r="G549" i="6"/>
  <c r="G561" i="6"/>
  <c r="G550" i="6"/>
  <c r="G562" i="6"/>
  <c r="F553" i="6"/>
  <c r="F565" i="6"/>
  <c r="F550" i="6"/>
  <c r="G553" i="6"/>
  <c r="G565" i="6"/>
  <c r="F554" i="6"/>
  <c r="F566" i="6"/>
  <c r="F481" i="6"/>
  <c r="F490" i="6"/>
  <c r="G481" i="6"/>
  <c r="G490" i="6"/>
  <c r="F483" i="6"/>
  <c r="F491" i="6"/>
  <c r="G483" i="6"/>
  <c r="G491" i="6"/>
  <c r="F484" i="6"/>
  <c r="G484" i="6"/>
  <c r="F485" i="6"/>
  <c r="G485" i="6"/>
  <c r="F486" i="6"/>
  <c r="F479" i="6"/>
  <c r="F488" i="6"/>
  <c r="G479" i="6"/>
  <c r="G488" i="6"/>
  <c r="F480" i="6"/>
  <c r="F489" i="6"/>
  <c r="G450" i="6"/>
  <c r="F451" i="6"/>
  <c r="G434" i="6"/>
  <c r="G446" i="6"/>
  <c r="G447" i="6"/>
  <c r="G433" i="6"/>
  <c r="G439" i="6"/>
  <c r="G451" i="6"/>
  <c r="G441" i="6"/>
  <c r="G445" i="6"/>
  <c r="G440" i="6"/>
  <c r="G429" i="6"/>
  <c r="F432" i="6"/>
  <c r="F444" i="6"/>
  <c r="G428" i="6"/>
  <c r="G432" i="6"/>
  <c r="G444" i="6"/>
  <c r="G435" i="6"/>
  <c r="G438" i="6"/>
  <c r="F433" i="6"/>
  <c r="F445" i="6"/>
  <c r="F372" i="6"/>
  <c r="F370" i="6"/>
  <c r="F363" i="6"/>
  <c r="F364" i="6"/>
  <c r="F358" i="6"/>
  <c r="F359" i="6"/>
  <c r="G359" i="6"/>
  <c r="F360" i="6"/>
  <c r="G301" i="6"/>
  <c r="F290" i="6"/>
  <c r="F302" i="6"/>
  <c r="F310" i="6"/>
  <c r="F326" i="6"/>
  <c r="F311" i="6"/>
  <c r="F327" i="6"/>
  <c r="F314" i="6"/>
  <c r="F315" i="6"/>
  <c r="F316" i="6"/>
  <c r="F317" i="6"/>
  <c r="F318" i="6"/>
  <c r="F319" i="6"/>
  <c r="F320" i="6"/>
  <c r="F322" i="6"/>
  <c r="F312" i="6"/>
  <c r="F321" i="6"/>
  <c r="F323" i="6"/>
  <c r="F313" i="6"/>
  <c r="F324" i="6"/>
  <c r="F287" i="6"/>
  <c r="F303" i="6"/>
  <c r="G289" i="6"/>
  <c r="F291" i="6"/>
  <c r="F293" i="6"/>
  <c r="F296" i="6"/>
  <c r="F297" i="6"/>
  <c r="G298" i="6"/>
  <c r="G302" i="6"/>
  <c r="F212" i="6"/>
  <c r="F210" i="6"/>
  <c r="F21" i="6"/>
  <c r="F22" i="6"/>
  <c r="F18" i="6"/>
  <c r="F23" i="6"/>
  <c r="F12" i="6"/>
  <c r="F15" i="6" s="1"/>
  <c r="F13" i="6"/>
  <c r="F220" i="5"/>
  <c r="F203" i="5"/>
  <c r="F196" i="5"/>
  <c r="F204" i="5"/>
  <c r="F207" i="5"/>
  <c r="F193" i="5"/>
  <c r="F195" i="5"/>
  <c r="F200" i="5"/>
  <c r="F208" i="5"/>
  <c r="F215" i="5"/>
  <c r="F214" i="5"/>
  <c r="F211" i="5"/>
  <c r="F175" i="5"/>
  <c r="F164" i="5"/>
  <c r="F167" i="5" s="1"/>
  <c r="G164" i="5"/>
  <c r="G165" i="5"/>
  <c r="F156" i="5"/>
  <c r="F139" i="5"/>
  <c r="F159" i="5"/>
  <c r="F161" i="5"/>
  <c r="F140" i="5"/>
  <c r="F142" i="5"/>
  <c r="F138" i="5"/>
  <c r="F144" i="5"/>
  <c r="F148" i="5"/>
  <c r="F151" i="5"/>
  <c r="F146" i="5"/>
  <c r="F150" i="5"/>
  <c r="F152" i="5"/>
  <c r="G115" i="5"/>
  <c r="G127" i="5"/>
  <c r="G128" i="5"/>
  <c r="G132" i="5"/>
  <c r="F118" i="5"/>
  <c r="F128" i="5"/>
  <c r="F119" i="5"/>
  <c r="F113" i="5"/>
  <c r="F122" i="5"/>
  <c r="F112" i="5"/>
  <c r="F132" i="5"/>
  <c r="F114" i="5"/>
  <c r="F97" i="5"/>
  <c r="F98" i="5"/>
  <c r="F99" i="5"/>
  <c r="F101" i="5"/>
  <c r="F102" i="5"/>
  <c r="G98" i="5"/>
  <c r="F103" i="5"/>
  <c r="G103" i="5"/>
  <c r="F104" i="5"/>
  <c r="F94" i="5"/>
  <c r="F95" i="5"/>
  <c r="F100" i="5" s="1"/>
  <c r="F96" i="5"/>
  <c r="G78" i="5"/>
  <c r="F81" i="5"/>
  <c r="F72" i="5"/>
  <c r="G81" i="5"/>
  <c r="F70" i="5"/>
  <c r="F71" i="5"/>
  <c r="G71" i="5"/>
  <c r="F73" i="5"/>
  <c r="F86" i="5"/>
  <c r="F87" i="5"/>
  <c r="G73" i="5"/>
  <c r="G74" i="5"/>
  <c r="G75" i="5"/>
  <c r="F78" i="5"/>
  <c r="G70" i="5"/>
  <c r="G87" i="5"/>
  <c r="F76" i="5"/>
  <c r="F79" i="5"/>
  <c r="F74" i="5"/>
  <c r="G76" i="5"/>
  <c r="F61" i="5"/>
  <c r="F60" i="5"/>
  <c r="G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F131" i="5" l="1"/>
  <c r="G131" i="5"/>
  <c r="G567" i="6"/>
  <c r="F567" i="6"/>
  <c r="F487" i="6"/>
  <c r="G487" i="6"/>
  <c r="F452" i="6"/>
  <c r="G452" i="6"/>
  <c r="F365" i="6"/>
  <c r="F328" i="6"/>
  <c r="F305" i="6"/>
  <c r="F209" i="5"/>
  <c r="G167" i="5"/>
  <c r="F15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<sst xmlns="http://schemas.openxmlformats.org/spreadsheetml/2006/main" count="2488" uniqueCount="1732">
  <si>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</si>
  <si>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</si>
  <si>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</si>
  <si>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</si>
  <si>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</si>
  <si>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</si>
  <si>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</si>
  <si>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</si>
  <si>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</si>
  <si>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</si>
  <si>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</si>
  <si>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</si>
  <si>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</si>
  <si>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</si>
  <si>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</si>
  <si>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</si>
  <si>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</si>
  <si>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</si>
  <si>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</si>
  <si>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</si>
  <si>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</si>
  <si>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</si>
  <si>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</si>
  <si>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</si>
  <si>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</si>
  <si>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</si>
  <si>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</si>
  <si>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</si>
  <si>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</si>
  <si>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</si>
  <si>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</si>
  <si>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</si>
  <si>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</si>
  <si>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</si>
  <si>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</si>
  <si>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</si>
  <si>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</si>
  <si>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</si>
  <si>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</si>
  <si>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</si>
  <si>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</si>
  <si>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</si>
  <si>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</si>
  <si>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</si>
  <si>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</si>
  <si>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</si>
  <si>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</si>
  <si>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</si>
  <si>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</si>
  <si>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</si>
  <si>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</si>
  <si>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</si>
  <si>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</si>
  <si>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</si>
  <si>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</si>
  <si>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</si>
  <si>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</si>
  <si>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</si>
  <si>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</si>
  <si>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</si>
  <si>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</si>
  <si>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</si>
  <si>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</si>
  <si>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</si>
  <si>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</si>
  <si>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</si>
  <si>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</si>
  <si>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</si>
  <si>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</si>
  <si>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</si>
  <si>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</si>
  <si>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</si>
  <si>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</si>
  <si>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</si>
  <si>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</si>
  <si>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</si>
  <si>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</si>
  <si>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</si>
  <si>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</si>
  <si>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</si>
  <si>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</si>
  <si>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</si>
  <si>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</si>
  <si>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</si>
  <si>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</si>
  <si>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</si>
  <si>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</si>
  <si>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</si>
  <si>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</si>
  <si>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</si>
  <si>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</si>
  <si>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</si>
  <si>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</si>
  <si>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</si>
  <si>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</si>
  <si>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</si>
  <si>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</si>
  <si>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</si>
  <si>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</si>
  <si>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</si>
  <si>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</si>
  <si>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</si>
  <si>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</si>
  <si>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</si>
  <si>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</si>
  <si>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</si>
  <si>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</si>
  <si>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</si>
  <si>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</si>
  <si>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</si>
  <si>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</si>
  <si>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</si>
  <si>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</si>
  <si>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</si>
  <si>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</si>
  <si>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</si>
  <si>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</si>
  <si>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</si>
  <si>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</si>
  <si>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</si>
  <si>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</si>
  <si>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</si>
  <si>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</si>
  <si>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</si>
  <si>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</si>
  <si>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</si>
  <si>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</si>
  <si>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</si>
  <si>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</si>
  <si>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</si>
  <si>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</si>
  <si>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</si>
  <si>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</si>
  <si>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</si>
  <si>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</si>
  <si>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</si>
  <si>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</si>
  <si>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</si>
  <si>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</si>
  <si>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</si>
  <si>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</si>
  <si>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</si>
  <si>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</si>
  <si>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</si>
  <si>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</si>
  <si>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</si>
  <si>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</si>
  <si>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</si>
  <si>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</si>
  <si>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</si>
  <si>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</si>
  <si>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</si>
  <si>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</si>
  <si>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</si>
  <si>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</si>
  <si>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</si>
  <si>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</si>
  <si>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</si>
  <si>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</si>
  <si>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</si>
  <si>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</si>
  <si>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</si>
  <si>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</si>
  <si>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</si>
  <si>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</si>
  <si>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</si>
  <si>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</si>
  <si>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</si>
  <si>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</si>
  <si>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Worksheet E: Optional ECB-ECAIs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</si>
  <si>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</si>
  <si>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</si>
  <si>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</si>
  <si>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</si>
  <si>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</si>
  <si>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</si>
  <si>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</si>
  <si>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</si>
  <si>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</si>
  <si>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</si>
  <si>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</si>
  <si>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</si>
  <si>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</si>
  <si>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</si>
  <si>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</si>
  <si>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</si>
  <si>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</si>
  <si>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</si>
  <si>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</si>
  <si>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</si>
  <si>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</si>
  <si>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</si>
  <si>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</si>
  <si>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</si>
  <si>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</si>
  <si>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</si>
  <si>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</si>
  <si>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</si>
  <si>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</si>
  <si>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</si>
  <si>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</si>
  <si>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</si>
  <si>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</si>
  <si>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</si>
  <si>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</si>
  <si>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</si>
  <si>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</si>
  <si>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</si>
  <si>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</si>
  <si>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</si>
  <si>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</si>
  <si>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</si>
  <si>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</si>
  <si>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</si>
  <si>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</si>
  <si>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</si>
  <si>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</si>
  <si>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</si>
  <si>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</si>
  <si>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</si>
  <si>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</si>
  <si>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</si>
  <si>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</si>
  <si>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</si>
  <si>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</si>
  <si>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</si>
  <si>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</si>
  <si>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</si>
  <si>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</si>
  <si>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</si>
  <si>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</si>
  <si>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</si>
  <si>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</si>
  <si>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</si>
  <si>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</si>
  <si>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</si>
  <si>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</si>
  <si>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</si>
  <si>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</si>
  <si>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</si>
  <si>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</si>
  <si>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</si>
  <si>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</si>
  <si>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</si>
  <si>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</si>
  <si>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</si>
  <si>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</si>
  <si>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</si>
  <si>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</si>
  <si>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</si>
  <si>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</si>
  <si>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</si>
  <si>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</si>
  <si>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</si>
  <si>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</si>
  <si>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</si>
  <si>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</si>
  <si>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</si>
  <si>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</si>
  <si>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</si>
  <si>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</si>
  <si>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</si>
  <si>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</si>
  <si>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</si>
  <si>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</si>
  <si>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</si>
  <si>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</si>
  <si>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</si>
  <si>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</si>
  <si>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</si>
  <si>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</si>
  <si>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</si>
  <si>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</si>
  <si>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</si>
  <si>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</si>
  <si>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</si>
  <si>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</si>
  <si>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</si>
  <si>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</si>
  <si>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</si>
  <si>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</si>
  <si>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</si>
  <si>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</si>
  <si>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</si>
  <si>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</si>
  <si>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</si>
  <si>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</si>
  <si>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</si>
  <si>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</si>
  <si>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</si>
  <si>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</si>
  <si>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</si>
  <si>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</si>
  <si>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</si>
  <si>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</si>
  <si>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</si>
  <si>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</si>
  <si>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</si>
  <si>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</si>
  <si>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</si>
  <si>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</si>
  <si>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</si>
  <si>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</si>
  <si>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</si>
  <si>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</si>
  <si>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</si>
  <si>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</si>
  <si>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</si>
  <si>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</si>
  <si>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</si>
  <si>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</si>
  <si>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</si>
  <si>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</si>
  <si>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</si>
  <si>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</si>
  <si>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</si>
  <si>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</si>
  <si>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</si>
  <si>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</si>
  <si>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</si>
  <si>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</si>
  <si>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</si>
  <si>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</si>
  <si>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</si>
  <si>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</si>
  <si>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</si>
  <si>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</si>
  <si>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</si>
  <si>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</si>
  <si>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</si>
  <si>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</si>
  <si>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</si>
  <si>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</si>
  <si>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</si>
  <si>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</si>
  <si>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</si>
  <si>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</si>
  <si>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</si>
  <si>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</si>
  <si>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</si>
  <si>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</si>
  <si>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</si>
  <si>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</si>
  <si>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</si>
  <si>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</si>
  <si>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</si>
  <si>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</si>
  <si>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</si>
  <si>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</si>
  <si>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</si>
  <si>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</si>
  <si>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</si>
  <si>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</si>
  <si>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</si>
  <si>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</si>
  <si>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</si>
  <si>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</si>
  <si>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</si>
  <si>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</si>
  <si>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</si>
  <si>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</si>
  <si>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</si>
  <si>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</si>
  <si>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</si>
  <si>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</si>
  <si>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</si>
  <si>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</si>
  <si>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</si>
  <si>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</si>
  <si>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</si>
  <si>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</si>
  <si>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</si>
  <si>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</si>
  <si>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</si>
  <si>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</si>
  <si>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</si>
  <si>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</si>
  <si>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</si>
  <si>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</si>
  <si>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</si>
  <si>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</si>
  <si>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</si>
  <si>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</si>
  <si>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</si>
  <si>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</si>
  <si>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</si>
  <si>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</si>
  <si>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</si>
  <si>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</si>
  <si>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</si>
  <si>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</si>
  <si>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</si>
  <si>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</si>
  <si>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</si>
  <si>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</si>
  <si>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</si>
  <si>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</si>
  <si>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</si>
  <si>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</si>
  <si>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</si>
  <si>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</si>
  <si>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</si>
  <si>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</si>
  <si>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</si>
  <si>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</si>
  <si>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</si>
  <si>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</si>
  <si>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</si>
  <si>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</si>
  <si>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</si>
  <si>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</si>
  <si>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</si>
  <si>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</si>
  <si>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</si>
  <si>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</si>
  <si>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</si>
  <si>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</si>
  <si>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</si>
  <si>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</si>
  <si>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</si>
  <si>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</si>
  <si>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</si>
  <si>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</si>
  <si>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</si>
  <si>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</si>
  <si>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</si>
  <si>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</si>
  <si>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</si>
  <si>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</si>
  <si>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</si>
  <si>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</si>
  <si>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</si>
  <si>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</si>
  <si>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</si>
  <si>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</si>
  <si>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</si>
  <si>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</si>
  <si>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</si>
  <si>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</si>
  <si>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</si>
  <si>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</si>
  <si>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</si>
  <si>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</si>
  <si>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</si>
  <si>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</si>
  <si>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</si>
  <si>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</si>
  <si>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</si>
  <si>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</si>
  <si>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</si>
  <si>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</si>
  <si>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</si>
  <si>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</si>
  <si>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</si>
  <si>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</si>
  <si>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</si>
  <si>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</si>
  <si>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</si>
  <si>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</si>
  <si>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</si>
  <si>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</si>
  <si>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</si>
  <si>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</si>
  <si>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</si>
  <si>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</si>
  <si>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</si>
  <si>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</si>
  <si>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</si>
  <si>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</si>
  <si>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</si>
  <si>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</si>
  <si>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</si>
  <si>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</si>
  <si>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</si>
  <si>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</si>
  <si>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</si>
  <si>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</si>
  <si>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</si>
  <si>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</si>
  <si>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</si>
  <si>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</si>
  <si>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</si>
  <si>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</si>
  <si>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</si>
  <si>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</si>
  <si>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</si>
  <si>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</si>
  <si>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</si>
  <si>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</si>
  <si>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</si>
  <si>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</si>
  <si>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</si>
  <si>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</si>
  <si>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</si>
  <si>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</si>
  <si>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</si>
  <si>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</si>
  <si>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</si>
  <si>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</si>
  <si>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</si>
  <si>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</si>
  <si>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</si>
  <si>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</si>
  <si>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</si>
  <si>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</si>
  <si>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</si>
  <si>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</si>
  <si>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</si>
  <si>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</si>
  <si>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</si>
  <si>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</si>
  <si>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</si>
  <si>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</si>
  <si>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</si>
  <si>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</si>
  <si>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</si>
  <si>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</si>
  <si>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</si>
  <si>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</si>
  <si>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</si>
  <si>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</si>
  <si>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</si>
  <si>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</si>
  <si>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</si>
  <si>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</si>
  <si>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</si>
  <si>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</si>
  <si>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</si>
  <si>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</si>
  <si>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</si>
  <si>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</si>
  <si>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</si>
  <si>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</si>
  <si>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</si>
  <si>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</si>
  <si>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</si>
  <si>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</si>
  <si>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</si>
  <si>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</si>
  <si>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</si>
  <si>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</si>
  <si>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</si>
  <si>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</si>
  <si>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</si>
  <si>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</si>
  <si>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</si>
  <si>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</si>
  <si>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</si>
  <si>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</si>
  <si>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</si>
  <si>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</si>
  <si>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</si>
  <si>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</si>
  <si>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</si>
  <si>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</si>
  <si>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</si>
  <si>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</si>
  <si>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</si>
  <si>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</si>
  <si>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</si>
  <si>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</si>
  <si>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</si>
  <si>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</si>
  <si>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</si>
  <si>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</si>
  <si>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</si>
  <si>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</si>
  <si>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</si>
  <si>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</si>
  <si>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</si>
  <si>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</si>
  <si>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</si>
  <si>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</si>
  <si>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</si>
  <si>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</si>
  <si>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</si>
  <si>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</si>
  <si>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</si>
  <si>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</si>
  <si>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</si>
  <si>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</si>
  <si>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</si>
  <si>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</si>
  <si>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</si>
  <si>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</si>
  <si>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</si>
  <si>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</si>
  <si>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</si>
  <si>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</si>
  <si>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</si>
  <si>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</si>
  <si>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</si>
  <si>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</si>
  <si>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</si>
  <si>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</si>
  <si>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</si>
  <si>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</si>
  <si>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</si>
  <si>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</si>
  <si>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</si>
  <si>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</si>
  <si>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</si>
  <si>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</si>
  <si>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</si>
  <si>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</si>
  <si>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</si>
  <si>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</si>
  <si>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</si>
  <si>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</si>
  <si>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</si>
  <si>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</si>
  <si>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</si>
  <si>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</si>
  <si>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</si>
  <si>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</si>
  <si>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</si>
  <si>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</si>
  <si>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</si>
  <si>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</si>
  <si>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</si>
  <si>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</si>
  <si>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</si>
  <si>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</si>
  <si>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</si>
  <si>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</si>
  <si>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</si>
  <si>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</si>
  <si>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</si>
  <si>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</si>
  <si>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</si>
  <si>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</si>
  <si>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</si>
  <si>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</si>
  <si>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</si>
  <si>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</si>
  <si>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</si>
  <si>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</si>
  <si>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</si>
  <si>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</si>
  <si>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</si>
  <si>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</si>
  <si>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</si>
  <si>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</si>
  <si>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</si>
  <si>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</si>
  <si>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</si>
  <si>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</si>
  <si>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</si>
  <si>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</si>
  <si>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</si>
  <si>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</si>
  <si>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</si>
  <si>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</si>
  <si>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</si>
  <si>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</si>
  <si>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</si>
  <si>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</si>
  <si>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</si>
  <si>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</si>
  <si>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</si>
  <si>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</si>
  <si>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</si>
  <si>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</si>
  <si>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</si>
  <si>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</si>
  <si>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</si>
  <si>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</si>
  <si>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</si>
  <si>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</si>
  <si>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</si>
  <si>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</si>
  <si>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</si>
  <si>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</si>
  <si>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</si>
  <si>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</si>
  <si>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</si>
  <si>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</si>
  <si>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</si>
  <si>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</si>
  <si>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</si>
  <si>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</si>
  <si>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</si>
  <si>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</si>
  <si>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</si>
  <si>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</si>
  <si>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</si>
  <si>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</si>
  <si>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</si>
  <si>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</si>
  <si>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</si>
  <si>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</si>
  <si>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</si>
  <si>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</si>
  <si>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</si>
  <si>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</si>
  <si>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</si>
  <si>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</si>
  <si>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</si>
  <si>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</si>
  <si>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</si>
  <si>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</si>
  <si>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</si>
  <si>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</si>
  <si>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</si>
  <si>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</si>
  <si>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</si>
  <si>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</si>
  <si>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</si>
  <si>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</si>
  <si>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</si>
  <si>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</si>
  <si>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</si>
  <si>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</si>
  <si>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</si>
  <si>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</si>
  <si>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</si>
  <si>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</si>
  <si>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</si>
  <si>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</si>
  <si>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</si>
  <si>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</si>
  <si>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</si>
  <si>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</si>
  <si>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</si>
  <si>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</si>
  <si>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</si>
  <si>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</si>
  <si>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</si>
  <si>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</si>
  <si>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</si>
  <si>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</si>
  <si>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</si>
  <si>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</si>
  <si>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</si>
  <si>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</si>
  <si>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</si>
  <si>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</si>
  <si>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</si>
  <si>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</si>
  <si>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</si>
  <si>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</si>
  <si>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</si>
  <si>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</si>
  <si>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</si>
  <si>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</si>
  <si>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</si>
  <si>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</si>
  <si>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</si>
  <si>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</si>
  <si>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</si>
  <si>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</si>
  <si>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</si>
  <si>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</si>
  <si>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</si>
  <si>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</si>
  <si>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</si>
  <si>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</si>
  <si>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</si>
  <si>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</si>
  <si>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</si>
  <si>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</si>
  <si>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</si>
  <si>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</si>
  <si>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</si>
  <si>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</si>
  <si>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</si>
  <si>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</si>
  <si>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</si>
  <si>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</si>
  <si>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</si>
  <si>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</si>
  <si>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</si>
  <si>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</si>
  <si>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</si>
  <si>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</si>
  <si>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</si>
  <si>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</si>
  <si>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</si>
  <si>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</si>
  <si>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</si>
  <si>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</si>
  <si>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</si>
  <si>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</si>
  <si>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</si>
  <si>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</si>
  <si>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</si>
  <si>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</si>
  <si>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</si>
  <si>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</si>
  <si>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</si>
  <si>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</si>
  <si>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</si>
  <si>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</si>
  <si>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</si>
  <si>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</si>
  <si>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</si>
  <si>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</si>
  <si>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</si>
  <si>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</si>
  <si>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</si>
  <si>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</si>
  <si>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</si>
  <si>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</si>
  <si>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</si>
  <si>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</si>
  <si>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</si>
  <si>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</si>
  <si>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</si>
  <si>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</si>
  <si>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</si>
  <si>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</si>
  <si>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</si>
  <si>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</si>
  <si>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</si>
  <si>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</si>
  <si>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</si>
  <si>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</si>
  <si>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</si>
  <si>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</si>
  <si>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</si>
  <si>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</si>
  <si>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</si>
  <si>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</si>
  <si>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</si>
  <si>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</si>
  <si>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</si>
  <si>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</si>
  <si>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</si>
  <si>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</si>
  <si>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</si>
  <si>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</si>
  <si>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</si>
  <si>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</si>
  <si>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</si>
  <si>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</si>
  <si>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</si>
  <si>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</si>
  <si>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</si>
  <si>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</si>
  <si>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</si>
  <si>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</si>
  <si>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</si>
  <si>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</si>
  <si>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</si>
  <si>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</si>
  <si>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</si>
  <si>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</si>
  <si>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</si>
  <si>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</si>
  <si>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</si>
  <si>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</si>
  <si>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</si>
  <si>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</si>
  <si>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</si>
  <si>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</si>
  <si>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</si>
  <si>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</si>
  <si>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</si>
  <si>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</si>
  <si>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</si>
  <si>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</si>
  <si>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</si>
  <si>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</si>
  <si>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</si>
  <si>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</si>
  <si>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</si>
  <si>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</si>
  <si>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</si>
  <si>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</si>
  <si>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</si>
  <si>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</si>
  <si>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</si>
  <si>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</si>
  <si>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</si>
  <si>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</si>
  <si>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</si>
  <si>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</si>
  <si>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</si>
  <si>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</si>
  <si>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</si>
  <si>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</si>
  <si>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</si>
  <si>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</si>
  <si>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</si>
  <si>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</si>
  <si>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</si>
  <si>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</si>
  <si>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</si>
  <si>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</si>
  <si>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</si>
  <si>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</si>
  <si>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</si>
  <si>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</si>
  <si>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</si>
  <si>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</si>
  <si>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</si>
  <si>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</si>
  <si>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</si>
  <si>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</si>
  <si>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</si>
  <si>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</si>
  <si>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</si>
  <si>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</si>
  <si>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</si>
  <si>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</si>
  <si>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</si>
  <si>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</si>
  <si>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</si>
  <si>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</si>
  <si>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</si>
  <si>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</si>
  <si>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</si>
  <si>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</si>
  <si>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</si>
  <si>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</si>
  <si>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</si>
  <si>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</si>
  <si>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</si>
  <si>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</si>
  <si>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</si>
  <si>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</si>
  <si>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</si>
  <si>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</si>
  <si>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</si>
  <si>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</si>
  <si>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</si>
  <si>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</si>
  <si>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</si>
  <si>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</si>
  <si>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</si>
  <si>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</si>
  <si>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</si>
  <si>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</si>
  <si>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</si>
  <si>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</si>
  <si>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</si>
  <si>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</si>
  <si>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</si>
  <si>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</si>
  <si>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</si>
  <si>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</si>
  <si>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</si>
  <si>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</si>
  <si>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</si>
  <si>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</si>
  <si>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</si>
  <si>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</si>
  <si>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</si>
  <si>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</si>
  <si>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</si>
  <si>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</si>
  <si>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</si>
  <si>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</si>
  <si>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</si>
  <si>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</si>
  <si>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</si>
  <si>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</si>
  <si>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</si>
  <si>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</si>
  <si>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</si>
  <si>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</si>
  <si>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</si>
  <si>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</si>
  <si>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</si>
  <si>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</si>
  <si>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</si>
  <si>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</si>
  <si>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</si>
  <si>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</si>
  <si>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</si>
  <si>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</si>
  <si>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</si>
  <si>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</si>
  <si>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</si>
  <si>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</si>
  <si>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</si>
  <si>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</si>
  <si>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</si>
  <si>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</si>
  <si>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</si>
  <si>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</si>
  <si>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</si>
  <si>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</si>
  <si>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</si>
  <si>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</si>
  <si>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</si>
  <si>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</si>
  <si>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</si>
  <si>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</si>
  <si>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</si>
  <si>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</si>
  <si>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</si>
  <si>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</si>
  <si>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</si>
  <si>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</si>
  <si>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</si>
  <si>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</si>
  <si>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</si>
  <si>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</si>
  <si>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</si>
  <si>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</si>
  <si>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</si>
  <si>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</si>
  <si>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</si>
  <si>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</si>
  <si>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</si>
  <si>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</si>
  <si>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</si>
  <si>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</si>
  <si>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</si>
  <si>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</si>
  <si>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</si>
  <si>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</si>
  <si>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</si>
  <si>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</si>
  <si>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</si>
  <si>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</si>
  <si>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</si>
  <si>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</si>
  <si>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</si>
  <si>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</si>
  <si>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</si>
  <si>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</si>
  <si>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</si>
  <si>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</si>
  <si>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</si>
  <si>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</si>
  <si>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</si>
  <si>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</si>
  <si>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</si>
  <si>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</si>
  <si>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</si>
  <si>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</si>
  <si>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</si>
  <si>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</si>
  <si>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</si>
  <si>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</si>
  <si>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</si>
  <si>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</si>
  <si>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</si>
  <si>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</si>
  <si>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</si>
  <si>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</si>
  <si>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</si>
  <si>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</si>
  <si>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</si>
  <si>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</si>
  <si>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</si>
  <si>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</si>
  <si>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</si>
  <si>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</si>
  <si>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</si>
  <si>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</si>
  <si>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</si>
  <si>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</si>
  <si>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</si>
  <si>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</si>
  <si>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</si>
  <si>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</si>
  <si>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</si>
  <si>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</si>
  <si>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</si>
  <si>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</si>
  <si>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</si>
  <si>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</si>
  <si>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</si>
  <si>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</si>
  <si>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</si>
  <si>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</si>
  <si>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</si>
  <si>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</si>
  <si>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</si>
  <si>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</si>
  <si>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</si>
  <si>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</si>
  <si>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</si>
  <si>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</si>
  <si>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</si>
  <si>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</si>
  <si>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</si>
  <si>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</si>
  <si>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</si>
  <si>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</si>
  <si>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</si>
  <si>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</si>
  <si>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</si>
  <si>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</si>
  <si>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</si>
  <si>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</si>
  <si>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</si>
  <si>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</si>
  <si>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</si>
  <si>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</si>
  <si>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</si>
  <si>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</si>
  <si>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</si>
  <si>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</si>
  <si>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</si>
  <si>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</si>
  <si>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</si>
  <si>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</si>
  <si>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</si>
  <si>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</si>
  <si>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</si>
  <si>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</si>
  <si>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</si>
  <si>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</si>
  <si>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</si>
  <si>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</si>
  <si>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</si>
  <si>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</si>
  <si>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</si>
  <si>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</si>
  <si>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</si>
  <si>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</si>
  <si>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</si>
  <si>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</si>
  <si>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</si>
  <si>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</si>
  <si>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</si>
  <si>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</si>
  <si>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</si>
  <si>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</si>
  <si>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</si>
  <si>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</si>
  <si>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</si>
  <si>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</si>
  <si>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</si>
  <si>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</si>
  <si>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</si>
  <si>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</si>
  <si>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</si>
  <si>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</si>
  <si>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</si>
  <si>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</si>
  <si>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</si>
  <si>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</si>
  <si>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</si>
  <si>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</si>
  <si>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</si>
  <si>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</si>
  <si>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</si>
  <si>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</si>
  <si>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</si>
  <si>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</si>
  <si>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</si>
  <si>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</si>
  <si>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</si>
  <si>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</si>
  <si>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</si>
  <si>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</si>
  <si>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</si>
  <si>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</si>
  <si>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</si>
  <si>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</si>
  <si>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</si>
  <si>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</si>
  <si>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</si>
  <si>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</si>
  <si>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</si>
  <si>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</si>
  <si>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</si>
  <si>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</si>
  <si>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</si>
  <si>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</si>
  <si>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</si>
  <si>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</si>
  <si>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</si>
  <si>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</si>
  <si>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</si>
  <si>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</si>
  <si>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</si>
  <si>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</si>
  <si>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</si>
  <si>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</si>
  <si>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</si>
  <si>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</si>
  <si>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</si>
  <si>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</si>
  <si>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</si>
  <si>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</si>
  <si>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</si>
  <si>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</si>
  <si>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</si>
  <si>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</si>
  <si>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</si>
  <si>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</si>
  <si>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</si>
  <si>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</si>
  <si>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</si>
  <si>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</si>
  <si>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</si>
  <si>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</si>
  <si>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</si>
  <si>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</si>
  <si>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</si>
  <si>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</si>
  <si>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</si>
  <si>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</si>
  <si>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</si>
  <si>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</si>
  <si>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</si>
  <si>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</si>
  <si>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</si>
  <si>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</si>
  <si>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</si>
  <si>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</si>
  <si>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</si>
  <si>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</si>
  <si>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</si>
  <si>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</si>
  <si>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</si>
  <si>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</si>
  <si>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</si>
  <si>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</si>
  <si>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</si>
  <si>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</si>
  <si>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</si>
  <si>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</si>
  <si>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</si>
  <si>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</si>
  <si>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</si>
  <si>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</si>
  <si>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</si>
  <si>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</si>
  <si>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</si>
  <si>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</si>
  <si>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</si>
  <si>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</si>
  <si>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</si>
  <si>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</si>
  <si>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</si>
  <si>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</si>
  <si>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</si>
  <si>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</si>
  <si>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</si>
  <si>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</si>
  <si>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</si>
  <si>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</si>
  <si>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</si>
  <si>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</si>
  <si>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</si>
  <si>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</si>
  <si>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</si>
  <si>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</si>
  <si>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</si>
  <si>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</si>
  <si>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</si>
  <si>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</si>
  <si>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</si>
  <si>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</si>
  <si>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</si>
  <si>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</si>
  <si>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</si>
  <si>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</si>
  <si>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</si>
  <si>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</si>
  <si>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</si>
  <si>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</si>
  <si>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</si>
  <si>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</si>
  <si>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</si>
  <si>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</si>
  <si>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</si>
  <si>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</si>
  <si>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</si>
  <si>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</si>
  <si>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</si>
  <si>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</si>
  <si>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</si>
  <si>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</si>
  <si>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</si>
  <si>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</si>
  <si>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</si>
  <si>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</si>
  <si>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</si>
  <si>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</si>
  <si>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</si>
  <si>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</si>
  <si>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</si>
  <si>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</si>
  <si>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</si>
  <si>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</si>
  <si>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</si>
  <si>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</si>
  <si>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</si>
  <si>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</si>
  <si>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</si>
  <si>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</si>
  <si>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</si>
  <si>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</si>
  <si>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</si>
  <si>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</si>
  <si>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</si>
  <si>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</si>
  <si>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</si>
  <si>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</si>
  <si>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</si>
  <si>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</si>
  <si>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</si>
  <si>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</si>
  <si>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</si>
  <si>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</si>
  <si>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</si>
  <si>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</si>
  <si>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</si>
  <si>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</si>
  <si>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</si>
  <si>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</si>
  <si>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</si>
  <si>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</si>
  <si>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</si>
  <si>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</si>
  <si>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</si>
  <si>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</si>
  <si>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</si>
  <si>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</si>
  <si>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</si>
  <si>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</si>
  <si>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</si>
  <si>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</si>
  <si>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</si>
  <si>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</si>
  <si>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</si>
  <si>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</si>
  <si>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</si>
  <si>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</si>
  <si>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</si>
  <si>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</si>
  <si>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</si>
  <si>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</si>
  <si>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</si>
  <si>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</si>
  <si>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</si>
  <si>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</si>
  <si>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</si>
  <si>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</si>
  <si>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</si>
  <si>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</si>
  <si>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</si>
  <si>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</si>
  <si>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</si>
  <si>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</si>
  <si>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</si>
  <si>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</si>
  <si>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</si>
  <si>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</si>
  <si>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</si>
  <si>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</si>
  <si>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</si>
  <si>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</si>
  <si>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</si>
  <si>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</si>
  <si>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</si>
  <si>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</si>
  <si>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</si>
  <si>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</si>
  <si>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</si>
  <si>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</si>
  <si>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</si>
  <si>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</si>
  <si>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</si>
  <si>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</si>
  <si>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</si>
  <si>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</si>
  <si>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</si>
  <si>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</si>
  <si>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</si>
  <si>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</si>
  <si>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</si>
  <si>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</si>
  <si>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</si>
  <si>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</si>
  <si>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</si>
  <si>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</si>
  <si>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</si>
  <si>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</si>
  <si>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</si>
  <si>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</si>
  <si>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</si>
  <si>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</si>
  <si>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</si>
  <si>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</si>
  <si>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</si>
  <si>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</si>
  <si>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</si>
  <si>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</si>
  <si>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</si>
  <si>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</si>
  <si>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</si>
  <si>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</si>
  <si>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</si>
  <si>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</si>
  <si>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</si>
  <si>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</si>
  <si>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</si>
  <si>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</si>
  <si>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</si>
  <si>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</si>
  <si>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</si>
  <si>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</si>
  <si>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</si>
  <si>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</si>
  <si>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</si>
  <si>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</si>
  <si>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</si>
  <si>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</si>
  <si>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</si>
  <si>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</si>
  <si>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</si>
  <si>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</si>
  <si>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</si>
  <si>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</si>
  <si>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</si>
  <si>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</si>
  <si>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</si>
  <si>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</si>
  <si>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</si>
  <si>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</si>
  <si>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</si>
  <si>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</si>
  <si>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</si>
  <si>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</si>
  <si>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</si>
  <si>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</si>
  <si>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</si>
  <si>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</si>
  <si>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</si>
  <si>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</si>
  <si>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</si>
  <si>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</si>
  <si>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</si>
  <si>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</si>
  <si>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</si>
  <si>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</si>
  <si>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</si>
  <si>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</si>
  <si>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</si>
  <si>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</si>
  <si>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</si>
  <si>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</si>
  <si>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</si>
  <si>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</si>
  <si>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</si>
  <si>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</si>
  <si>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</si>
  <si>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</si>
  <si>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</si>
  <si>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</si>
  <si>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</si>
  <si>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</si>
  <si>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</si>
  <si>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</si>
  <si>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</si>
  <si>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</si>
  <si>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</si>
  <si>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</si>
  <si>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</si>
  <si>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</si>
  <si>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</si>
  <si>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</si>
  <si>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</si>
  <si>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</si>
  <si>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</si>
  <si>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</si>
  <si>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</si>
  <si>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</si>
  <si>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</si>
  <si>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</si>
  <si>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</si>
  <si>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</si>
  <si>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</si>
  <si>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</si>
  <si>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</si>
  <si>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</si>
  <si>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</si>
  <si>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</si>
  <si>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</si>
  <si>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</si>
  <si>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</si>
  <si>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</si>
  <si>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</si>
  <si>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</si>
  <si>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</si>
  <si>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</si>
  <si>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</si>
  <si>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</si>
  <si>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</si>
  <si>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</si>
  <si>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</si>
  <si>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</si>
  <si>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</si>
  <si>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</si>
  <si>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</si>
  <si>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</si>
  <si>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</si>
  <si>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</si>
  <si>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</si>
  <si>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</si>
  <si>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</si>
  <si>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</si>
  <si>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</si>
  <si>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</si>
  <si>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</si>
  <si>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</si>
  <si>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</si>
  <si>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</si>
  <si>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</si>
  <si>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</si>
  <si>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</si>
  <si>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</si>
  <si>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</si>
  <si>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</si>
  <si>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</si>
  <si>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</si>
  <si>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</si>
  <si>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</si>
  <si>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</si>
  <si>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</si>
  <si>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</si>
  <si>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</si>
  <si>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</si>
  <si>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</si>
  <si>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</si>
  <si>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</si>
  <si>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</si>
  <si>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</si>
  <si>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</si>
  <si>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</si>
  <si>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</si>
  <si>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</si>
  <si>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</si>
  <si>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</si>
  <si>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</si>
  <si>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</si>
  <si>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</si>
  <si>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</si>
  <si>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</si>
  <si>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</si>
  <si>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</si>
  <si>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</si>
  <si>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</si>
  <si>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</si>
  <si>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</si>
  <si>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</si>
  <si>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</si>
  <si>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</si>
  <si>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</si>
  <si>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</si>
  <si>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</si>
  <si>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</si>
  <si>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</si>
  <si>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</si>
  <si>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</si>
  <si>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</si>
  <si>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</si>
  <si>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</si>
  <si>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</si>
  <si>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</si>
  <si>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</si>
  <si>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</si>
  <si>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</si>
  <si>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</si>
  <si>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</si>
  <si>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</si>
  <si>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</si>
  <si>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</si>
  <si>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</si>
  <si>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</si>
  <si>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</si>
  <si>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</si>
  <si>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</si>
  <si>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</si>
  <si>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</si>
  <si>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</si>
  <si>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</si>
  <si>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</si>
  <si>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</si>
  <si>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</si>
  <si>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</si>
  <si>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</si>
  <si>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</si>
  <si>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</si>
  <si>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</si>
  <si>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</si>
  <si>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</si>
  <si>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</si>
  <si>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</si>
  <si>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</si>
  <si>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</si>
  <si>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</si>
  <si>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</si>
  <si>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</si>
  <si>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</si>
  <si>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</si>
  <si>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</si>
  <si>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</si>
  <si>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</si>
  <si>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</si>
  <si>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</si>
  <si>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</si>
  <si>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</si>
  <si>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</si>
  <si>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</si>
  <si>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</si>
  <si>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</si>
  <si>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</si>
  <si>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</si>
  <si>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</si>
  <si>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</si>
  <si>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</si>
  <si>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</si>
  <si>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</si>
  <si>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</si>
  <si>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</si>
  <si>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</si>
  <si>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</si>
  <si>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</si>
  <si>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</si>
  <si>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</si>
  <si>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</si>
  <si>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</si>
  <si>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</si>
  <si>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</si>
  <si>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</si>
  <si>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</si>
  <si>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</si>
  <si>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</si>
  <si>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</si>
  <si>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</si>
  <si>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</si>
  <si>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</si>
  <si>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</si>
  <si>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</si>
  <si>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</si>
  <si>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</si>
  <si>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</si>
  <si>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</si>
  <si>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</si>
  <si>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</si>
  <si>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</si>
  <si>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</si>
  <si>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</si>
  <si>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</si>
  <si>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</si>
  <si>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</si>
  <si>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</si>
  <si>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</si>
  <si>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</si>
  <si>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</si>
  <si>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</si>
  <si>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</si>
  <si>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</si>
  <si>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</si>
  <si>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</si>
  <si>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</si>
  <si>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</si>
  <si>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</si>
  <si>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</si>
  <si>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</si>
  <si>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</si>
  <si>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</si>
  <si>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</si>
  <si>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</si>
  <si>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</si>
  <si>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</si>
  <si>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 </t>
  </si>
  <si>
    <t>ABANCA CORPORACIÓN BANCARIA, SA.</t>
  </si>
  <si>
    <t>COVERED BONDS</t>
  </si>
  <si>
    <t>http://www.abancacorporacionbancaria.com/en/investors/general/#current-issues</t>
  </si>
  <si>
    <t>ir@abanca.com</t>
  </si>
  <si>
    <t>Y</t>
  </si>
  <si>
    <t>https://www.coveredbondlabel.com/issuer/137-abanca-corporacion-bancaria-s-a</t>
  </si>
  <si>
    <t>Cut-off Date: 31/12/25</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</si>
  <si>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</si>
  <si>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</si>
  <si>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</si>
  <si>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</si>
  <si>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</si>
  <si>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</si>
  <si>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</si>
  <si>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</si>
  <si>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</si>
  <si>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</si>
  <si>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</si>
  <si>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</si>
  <si>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</si>
  <si>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</si>
  <si>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</si>
  <si>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</si>
  <si>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</si>
  <si>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</si>
  <si>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</si>
  <si>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</si>
  <si>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</si>
  <si>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</si>
  <si>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</si>
  <si>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</si>
  <si>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</si>
  <si>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</si>
  <si>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</si>
  <si>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</si>
  <si>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</si>
  <si>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</si>
  <si>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</si>
  <si>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</si>
  <si>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</si>
  <si>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</si>
  <si>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</si>
  <si>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</si>
  <si>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</si>
  <si>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</si>
  <si>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</si>
  <si>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</si>
  <si>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</si>
  <si>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residual life of the loan considering the principal paydowns schedule</t>
  </si>
  <si>
    <t xml:space="preserve"> WA life should be interpreted as the length of time that the covered bond remains outstanding, based on the principal paydowns schedule. All cover bonds follow a hard bullet system. </t>
  </si>
  <si>
    <t>article 15.2 of the Royal Decree-Law 24/2021, of 2 November on the transposition of European Union directives in the area of covered bonds</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</si>
  <si>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</si>
  <si>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</si>
  <si>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Spanish legislation</t>
  </si>
  <si>
    <t>Annual</t>
  </si>
  <si>
    <t>Residential mortgage loan refers to credit secured by a residential property and held by a natural person. The rest are considered as commercial loans.</t>
  </si>
  <si>
    <t>Loans in arrears more than 90 days, considering the full outstanding amount of the loan, not only the amount in arrears.</t>
  </si>
  <si>
    <t>The reference value used by the Entity in accordance with Circular 4/2017 of the Banco de España shall be considered as the updated valuation, which may not be higher than that obtained in the complete individual appraisal carried out in accordance with Order ECO/805/2003 (if aplicable) upon the granting of the loan.</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</si>
  <si>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</si>
  <si>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</si>
  <si>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ABANCA CORPORACION BANCARIA S.A</t>
  </si>
  <si>
    <t>54930056IRBXK0Q1FP96</t>
  </si>
  <si>
    <t>BEKA FINANCE S.V., S.A</t>
  </si>
  <si>
    <t>549300LOLPFZ05R1BE51</t>
  </si>
  <si>
    <t>Reporting Date: 10/02/26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</si>
</sst>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0.0"/>
    <numFmt numFmtId="167" formatCode="0.000%"/>
    <numFmt numFmtId="168" formatCode="_(* #,##0.00_);_(* \(#,##0.00\);_(* &quot;-&quot;??_);_(@_)"/>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168" fontId="29" fillId="0" borderId="0" applyFont="0" applyFill="0" applyBorder="0" applyAlignment="0" applyProtection="0"/>
    <xf numFmtId="0" fontId="1" fillId="0" borderId="0"/>
    <xf numFmtId="168" fontId="29" fillId="0" borderId="0" applyFont="0" applyFill="0" applyBorder="0" applyAlignment="0" applyProtection="0"/>
    <xf numFmtId="0" fontId="29" fillId="0" borderId="0"/>
  </cellStyleXfs>
  <cellXfs count="1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7" fontId="28" fillId="0" borderId="0" xfId="1" applyNumberFormat="1"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7">
    <cellStyle name="Comma_informacion Agencias de Rating CCHH 4" xfId="3" xr:uid="{68E12AED-86BD-4900-B914-B4FA499576BA}"/>
    <cellStyle name="Hipervínculo" xfId="2" builtinId="8"/>
    <cellStyle name="Millares 2 2" xfId="5" xr:uid="{A9682430-DDA0-4906-8E2E-352A09A2B35B}"/>
    <cellStyle name="Normal" xfId="0" builtinId="0"/>
    <cellStyle name="Normal 2" xfId="6" xr:uid="{B99F26A2-2986-46EB-8E31-1150082032C7}"/>
    <cellStyle name="Normal 2 3" xfId="4" xr:uid="{05AF7ED4-4C73-4A52-994A-C8ADF8A9C540}"/>
    <cellStyle name="Porcentaje" xfId="1" builtinId="5"/>
  </cellStyles>
  <dxfs count="0"/>
  <tableStyles count="1" defaultTableStyle="TableStyleMedium2" defaultPivotStyle="PivotStyleLight16">
    <tableStyle name="Invisible" pivot="0" table="0" count="0" xr9:uid="{9B684150-BEBE-4F5F-A823-8840AEDDF0BA}"/>
  </tableStyles>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LSFLS40\USUARIOS0\PROYECTOS\43198%20ACTUALIZACI&#211;N%20TEMPLATES%20DE%20LA%20CARTERA%20HIPOTECARIA%20PARA%20AGENCIAS%20DE%20RATING\201709%20Generacion\HTT\2016-12-31\Moodys\20161231%20Nueva%20Plantilla%20NCG%20Banco%20Covered%20Bonds%20Elegi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LSFLS40\USUARIOS0\DOCUME~1\KMorgan\LOCALS~1\Temp\notes758E9C\Bulk%20Upload%20Gra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clsfls3\CGDatos\Departamento\7380-PLAT._INFO\PROYECTOS\21463%20p%20-%20GRUPO%20DE%20TRABAJO%20DEL%20MERCADO%20HIPOTECARIO\020%20Modelos%20de%20Agencias\03_Informes\2020-12-31\HTT\ES_CBLF%20-%20HTT%20-%20Final%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lsfls3\CGDatos\Users\V363132\Desktop\Proyectos\Cartera_hipotecaria\Cartera_diciembre\2020-12-31\HTT\ES_CBLF%20-%20HTT%20-%20Final%2020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hart1"/>
      <sheetName val="Commercial LbyL"/>
      <sheetName val="Commercial PbyP"/>
      <sheetName val="PublicSector"/>
      <sheetName val="Substitute Collateral"/>
      <sheetName val="Hedging (1)"/>
      <sheetName val="Hedging (2)"/>
      <sheetName val="Hedging (3)"/>
      <sheetName val="Hedging (4)"/>
      <sheetName val="Residencial"/>
      <sheetName val="Comercial ES"/>
      <sheetName val="LTVs"/>
      <sheetName val="Cabeceras"/>
      <sheetName val="Lists"/>
      <sheetName val="Language"/>
    </sheetNames>
    <sheetDataSet>
      <sheetData sheetId="0" refreshError="1"/>
      <sheetData sheetId="1" refreshError="1"/>
      <sheetData sheetId="2" refreshError="1"/>
      <sheetData sheetId="3" refreshError="1"/>
      <sheetData sheetId="4" refreshError="1"/>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Czech Republic</v>
          </cell>
          <cell r="E197" t="str">
            <v>Canada</v>
          </cell>
        </row>
        <row r="198">
          <cell r="A198" t="str">
            <v>Denmark</v>
          </cell>
          <cell r="E198" t="str">
            <v>Czech Republic</v>
          </cell>
        </row>
        <row r="199">
          <cell r="A199" t="str">
            <v>Finland</v>
          </cell>
          <cell r="E199" t="str">
            <v>Denmark</v>
          </cell>
        </row>
        <row r="200">
          <cell r="A200" t="str">
            <v>France</v>
          </cell>
          <cell r="E200" t="str">
            <v>Finland</v>
          </cell>
        </row>
        <row r="201">
          <cell r="A201" t="str">
            <v>Germany</v>
          </cell>
          <cell r="E201" t="str">
            <v>France</v>
          </cell>
        </row>
        <row r="202">
          <cell r="A202" t="str">
            <v>Greece</v>
          </cell>
          <cell r="E202" t="str">
            <v>Germany</v>
          </cell>
        </row>
        <row r="203">
          <cell r="A203" t="str">
            <v>Hungary</v>
          </cell>
          <cell r="E203" t="str">
            <v>Greece</v>
          </cell>
        </row>
        <row r="204">
          <cell r="A204" t="str">
            <v>Iceland</v>
          </cell>
          <cell r="E204" t="str">
            <v>Hungary</v>
          </cell>
        </row>
        <row r="205">
          <cell r="A205" t="str">
            <v>Ireland</v>
          </cell>
          <cell r="E205" t="str">
            <v>Iceland</v>
          </cell>
        </row>
        <row r="206">
          <cell r="A206" t="str">
            <v>Italy</v>
          </cell>
          <cell r="E206" t="str">
            <v>Ireland</v>
          </cell>
        </row>
        <row r="207">
          <cell r="A207" t="str">
            <v>Japan</v>
          </cell>
          <cell r="E207" t="str">
            <v>Italy</v>
          </cell>
        </row>
        <row r="208">
          <cell r="A208" t="str">
            <v>Netherlands</v>
          </cell>
          <cell r="E208" t="str">
            <v>Japan</v>
          </cell>
        </row>
        <row r="209">
          <cell r="A209" t="str">
            <v>Norway</v>
          </cell>
          <cell r="E209" t="str">
            <v>Netherlands</v>
          </cell>
        </row>
        <row r="210">
          <cell r="A210" t="str">
            <v>Poland</v>
          </cell>
          <cell r="E210" t="str">
            <v>Norway</v>
          </cell>
        </row>
        <row r="211">
          <cell r="A211" t="str">
            <v>Portugal</v>
          </cell>
          <cell r="E211" t="str">
            <v>Poland</v>
          </cell>
        </row>
        <row r="212">
          <cell r="A212" t="str">
            <v>Spain</v>
          </cell>
          <cell r="E212" t="str">
            <v>Portugal</v>
          </cell>
        </row>
        <row r="213">
          <cell r="A213" t="str">
            <v>Sweden</v>
          </cell>
          <cell r="E213" t="str">
            <v>Spain</v>
          </cell>
        </row>
        <row r="214">
          <cell r="A214" t="str">
            <v>Switzerland</v>
          </cell>
          <cell r="E214" t="str">
            <v>Sweden</v>
          </cell>
        </row>
        <row r="215">
          <cell r="A215" t="str">
            <v>UK</v>
          </cell>
          <cell r="E215" t="str">
            <v>Switzerland</v>
          </cell>
        </row>
        <row r="216">
          <cell r="A216" t="str">
            <v>Supranational</v>
          </cell>
          <cell r="E216" t="str">
            <v>UK</v>
          </cell>
        </row>
        <row r="217">
          <cell r="A217" t="str">
            <v>Others - EEA</v>
          </cell>
          <cell r="E217" t="str">
            <v>Other</v>
          </cell>
        </row>
        <row r="218">
          <cell r="A218" t="str">
            <v>Others - Non EEA</v>
          </cell>
        </row>
        <row r="219">
          <cell r="A219" t="str">
            <v>Other</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s and Ratings"/>
      <sheetName val="Service Information"/>
      <sheetName val="Committee &amp; Content Job"/>
      <sheetName val="DealList"/>
      <sheetName val="ClassList"/>
      <sheetName val="Lookups"/>
    </sheetNames>
    <sheetDataSet>
      <sheetData sheetId="0" refreshError="1"/>
      <sheetData sheetId="1" refreshError="1"/>
      <sheetData sheetId="2" refreshError="1"/>
      <sheetData sheetId="3" refreshError="1"/>
      <sheetData sheetId="4" refreshError="1"/>
      <sheetData sheetId="5">
        <row r="1">
          <cell r="A1" t="str">
            <v>Rating Actions</v>
          </cell>
          <cell r="D1" t="str">
            <v>Rating Recovery</v>
          </cell>
          <cell r="H1" t="str">
            <v>Rating Codes</v>
          </cell>
          <cell r="N1" t="str">
            <v>Currency</v>
          </cell>
          <cell r="R1" t="str">
            <v>Private Flag</v>
          </cell>
          <cell r="T1" t="str">
            <v>Watch Outlook</v>
          </cell>
          <cell r="AU1" t="str">
            <v xml:space="preserve">Maturity Reason </v>
          </cell>
          <cell r="AX1" t="str">
            <v>Rating Reason</v>
          </cell>
        </row>
        <row r="2">
          <cell r="A2" t="str">
            <v>RTNG_ACTN_DESC</v>
          </cell>
          <cell r="D2" t="str">
            <v>RTNG_RCVRY_CD</v>
          </cell>
          <cell r="H2" t="str">
            <v>Rating</v>
          </cell>
          <cell r="N2" t="str">
            <v>CRNCY_CD</v>
          </cell>
          <cell r="R2" t="str">
            <v>PRVT_FLG_DESC</v>
          </cell>
          <cell r="T2" t="str">
            <v>RTNG ALRT DESC</v>
          </cell>
          <cell r="AS2" t="str">
            <v>COLLAT_TYP_DESC</v>
          </cell>
          <cell r="AU2" t="str">
            <v>MTRTY_RSN_DESC</v>
          </cell>
          <cell r="AX2" t="str">
            <v>RTNG_RSN_DESC</v>
          </cell>
        </row>
        <row r="3">
          <cell r="A3" t="str">
            <v>Affirmed</v>
          </cell>
          <cell r="D3" t="str">
            <v>DR1</v>
          </cell>
          <cell r="H3" t="str">
            <v>NR, Long Term Rating</v>
          </cell>
          <cell r="N3" t="str">
            <v>USD</v>
          </cell>
          <cell r="R3" t="str">
            <v>N</v>
          </cell>
          <cell r="T3" t="str">
            <v>Rating Outlook Evolving</v>
          </cell>
          <cell r="AS3" t="str">
            <v>FRM</v>
          </cell>
          <cell r="AU3" t="str">
            <v>Called</v>
          </cell>
          <cell r="AX3" t="str">
            <v>Called</v>
          </cell>
        </row>
        <row r="4">
          <cell r="A4" t="str">
            <v>Change</v>
          </cell>
          <cell r="D4" t="str">
            <v>DR2</v>
          </cell>
          <cell r="H4" t="str">
            <v>AAA, Long Term Rating</v>
          </cell>
          <cell r="N4" t="str">
            <v>AED</v>
          </cell>
          <cell r="R4" t="str">
            <v>Y</v>
          </cell>
          <cell r="T4" t="str">
            <v>Rating Outlook Negative</v>
          </cell>
          <cell r="AS4" t="str">
            <v>ARM</v>
          </cell>
          <cell r="AU4" t="str">
            <v>Matured</v>
          </cell>
          <cell r="AX4" t="str">
            <v>Matured</v>
          </cell>
        </row>
        <row r="5">
          <cell r="A5" t="str">
            <v>Confirmed</v>
          </cell>
          <cell r="D5" t="str">
            <v>DR3</v>
          </cell>
          <cell r="H5" t="str">
            <v>AA+, Long Term Rating</v>
          </cell>
          <cell r="N5" t="str">
            <v>AFA</v>
          </cell>
          <cell r="R5" t="str">
            <v>S</v>
          </cell>
          <cell r="T5" t="str">
            <v>Rating Outlook Positive</v>
          </cell>
          <cell r="AS5" t="str">
            <v>FRM/ARMs</v>
          </cell>
          <cell r="AU5" t="str">
            <v>Defaulted</v>
          </cell>
          <cell r="AX5" t="str">
            <v>Defaulted</v>
          </cell>
        </row>
        <row r="6">
          <cell r="A6" t="str">
            <v>Database Add</v>
          </cell>
          <cell r="D6" t="str">
            <v>DR4</v>
          </cell>
          <cell r="H6" t="str">
            <v>AA, Long Term Rating</v>
          </cell>
          <cell r="N6" t="str">
            <v>AFN</v>
          </cell>
          <cell r="R6" t="str">
            <v>C</v>
          </cell>
          <cell r="T6" t="str">
            <v>Rating Outlook Stable</v>
          </cell>
          <cell r="AS6" t="str">
            <v>Option ARMs</v>
          </cell>
          <cell r="AU6" t="str">
            <v>Corrected</v>
          </cell>
          <cell r="AX6" t="str">
            <v>Corrected</v>
          </cell>
        </row>
        <row r="7">
          <cell r="A7" t="str">
            <v>Distressed Recovery Rating Revision</v>
          </cell>
          <cell r="D7" t="str">
            <v>DR5</v>
          </cell>
          <cell r="H7" t="str">
            <v>AA-, Long Term Rating</v>
          </cell>
          <cell r="N7" t="str">
            <v>ALL</v>
          </cell>
          <cell r="R7" t="str">
            <v>O</v>
          </cell>
          <cell r="T7" t="str">
            <v>Rating Watch Evolving</v>
          </cell>
          <cell r="AS7" t="str">
            <v>IG Bonds And Loans</v>
          </cell>
          <cell r="AU7" t="str">
            <v>Converted</v>
          </cell>
          <cell r="AX7" t="str">
            <v>Converted</v>
          </cell>
        </row>
        <row r="8">
          <cell r="A8" t="str">
            <v>Downgrade</v>
          </cell>
          <cell r="D8" t="str">
            <v>DR6</v>
          </cell>
          <cell r="H8" t="str">
            <v>A+, Long Term Rating</v>
          </cell>
          <cell r="N8" t="str">
            <v>AMD</v>
          </cell>
          <cell r="T8" t="str">
            <v>Rating Watch Negative</v>
          </cell>
          <cell r="AS8" t="str">
            <v>CLN</v>
          </cell>
          <cell r="AU8" t="str">
            <v>Exchanged</v>
          </cell>
          <cell r="AX8" t="str">
            <v>Exchanged</v>
          </cell>
        </row>
        <row r="9">
          <cell r="A9" t="str">
            <v>Expected Rating</v>
          </cell>
          <cell r="D9" t="str">
            <v>LS1</v>
          </cell>
          <cell r="H9" t="str">
            <v>A, Long Term Rating</v>
          </cell>
          <cell r="N9" t="str">
            <v>ANG</v>
          </cell>
          <cell r="T9" t="str">
            <v>Rating Watch Off</v>
          </cell>
          <cell r="AS9" t="str">
            <v>CDO</v>
          </cell>
          <cell r="AU9" t="str">
            <v>Paid in Full</v>
          </cell>
          <cell r="AX9" t="str">
            <v>Paid in Full</v>
          </cell>
        </row>
        <row r="10">
          <cell r="A10" t="str">
            <v>Loss Severity Rating Revision</v>
          </cell>
          <cell r="D10" t="str">
            <v>LS2</v>
          </cell>
          <cell r="H10" t="str">
            <v>A-, Long Term Rating</v>
          </cell>
          <cell r="N10" t="str">
            <v>AOA</v>
          </cell>
          <cell r="T10" t="str">
            <v>Rating Watch Positive</v>
          </cell>
          <cell r="AS10" t="str">
            <v>ABS</v>
          </cell>
          <cell r="AU10" t="str">
            <v>Refunded</v>
          </cell>
          <cell r="AX10" t="str">
            <v>Refunded</v>
          </cell>
        </row>
        <row r="11">
          <cell r="A11" t="str">
            <v>Matured</v>
          </cell>
          <cell r="D11" t="str">
            <v>LS3</v>
          </cell>
          <cell r="H11" t="str">
            <v>BBB+, Long Term Rating</v>
          </cell>
          <cell r="N11" t="str">
            <v>ARS</v>
          </cell>
          <cell r="AS11" t="str">
            <v>EM Bonds/Loans/Sovereigns</v>
          </cell>
          <cell r="AU11" t="str">
            <v>Expired</v>
          </cell>
          <cell r="AX11" t="str">
            <v>Expired</v>
          </cell>
        </row>
        <row r="12">
          <cell r="A12" t="str">
            <v>New Rating</v>
          </cell>
          <cell r="D12" t="str">
            <v>LS4</v>
          </cell>
          <cell r="H12" t="str">
            <v>BBB, Long Term Rating</v>
          </cell>
          <cell r="N12" t="str">
            <v>ATS</v>
          </cell>
          <cell r="AS12" t="str">
            <v>Hi Yield Bonds</v>
          </cell>
          <cell r="AU12" t="str">
            <v>Insufficient Info</v>
          </cell>
          <cell r="AX12" t="str">
            <v>Insufficient Info</v>
          </cell>
        </row>
        <row r="13">
          <cell r="A13" t="str">
            <v>Paid In Full</v>
          </cell>
          <cell r="D13" t="str">
            <v>LS5</v>
          </cell>
          <cell r="H13" t="str">
            <v>BBB-, Long Term Rating</v>
          </cell>
          <cell r="N13" t="str">
            <v>AUD</v>
          </cell>
          <cell r="AS13" t="str">
            <v>Hi Yield Loans</v>
          </cell>
          <cell r="AU13" t="str">
            <v>Lack of Investor Interest</v>
          </cell>
          <cell r="AX13" t="str">
            <v>Lack of Investor Interest</v>
          </cell>
        </row>
        <row r="14">
          <cell r="A14" t="str">
            <v>Prerefunded Rating</v>
          </cell>
          <cell r="D14" t="str">
            <v>RR1</v>
          </cell>
          <cell r="H14" t="str">
            <v>BB+, Long Term Rating</v>
          </cell>
          <cell r="N14" t="str">
            <v>AWG</v>
          </cell>
          <cell r="AS14" t="str">
            <v>Euro Bonds And Loans</v>
          </cell>
          <cell r="AU14" t="str">
            <v>Entity No Longer Exists</v>
          </cell>
          <cell r="AX14" t="str">
            <v>Entity No Longer Exists</v>
          </cell>
        </row>
        <row r="15">
          <cell r="A15" t="str">
            <v>Publish</v>
          </cell>
          <cell r="D15" t="str">
            <v>RR2</v>
          </cell>
          <cell r="H15" t="str">
            <v>BB, Long Term Rating</v>
          </cell>
          <cell r="N15" t="str">
            <v>AZM</v>
          </cell>
          <cell r="AS15" t="str">
            <v>Japanese Loans</v>
          </cell>
          <cell r="AU15" t="str">
            <v>Transaction Taken Private</v>
          </cell>
          <cell r="AX15" t="str">
            <v>Transaction Taken Private</v>
          </cell>
        </row>
        <row r="16">
          <cell r="A16" t="str">
            <v>Rating Watch On</v>
          </cell>
          <cell r="D16" t="str">
            <v>RR3</v>
          </cell>
          <cell r="H16" t="str">
            <v>BB-, Long Term Rating</v>
          </cell>
          <cell r="N16" t="str">
            <v>AZN</v>
          </cell>
          <cell r="AS16" t="str">
            <v>SME Loans</v>
          </cell>
          <cell r="AU16" t="str">
            <v>Withdrawal of Guarantor Rating</v>
          </cell>
          <cell r="AX16" t="str">
            <v>Withdrawal of Guarantor Rating</v>
          </cell>
        </row>
        <row r="17">
          <cell r="A17" t="str">
            <v>Rating Watch Review</v>
          </cell>
          <cell r="D17" t="str">
            <v>RR4</v>
          </cell>
          <cell r="H17" t="str">
            <v>B+, Long Term Rating</v>
          </cell>
          <cell r="N17" t="str">
            <v>BAM</v>
          </cell>
          <cell r="AS17" t="str">
            <v>Trust Preferred Securities</v>
          </cell>
          <cell r="AU17" t="str">
            <v>Criteria Change</v>
          </cell>
          <cell r="AX17" t="str">
            <v>Criteria Change</v>
          </cell>
        </row>
        <row r="18">
          <cell r="A18" t="str">
            <v>Recovery Rating Revision</v>
          </cell>
          <cell r="D18" t="str">
            <v>RR5</v>
          </cell>
          <cell r="H18" t="str">
            <v>B, Long Term Rating</v>
          </cell>
          <cell r="N18" t="str">
            <v>BBD</v>
          </cell>
          <cell r="AS18" t="str">
            <v>US Treasuries/Agencies/Hi IG</v>
          </cell>
        </row>
        <row r="19">
          <cell r="A19" t="str">
            <v>Revision Enhancement</v>
          </cell>
          <cell r="D19" t="str">
            <v>RR6</v>
          </cell>
          <cell r="H19" t="str">
            <v>B-, Long Term Rating</v>
          </cell>
          <cell r="N19" t="str">
            <v>BDT</v>
          </cell>
          <cell r="AS19" t="str">
            <v>CMBS</v>
          </cell>
        </row>
        <row r="20">
          <cell r="A20" t="str">
            <v>Revision IDR</v>
          </cell>
          <cell r="D20" t="str">
            <v>WD</v>
          </cell>
          <cell r="H20" t="str">
            <v>CCC+, Long Term Rating</v>
          </cell>
          <cell r="N20" t="str">
            <v>BEF</v>
          </cell>
          <cell r="AS20" t="str">
            <v>Private Equity</v>
          </cell>
        </row>
        <row r="21">
          <cell r="A21" t="str">
            <v>Revision Implication Watch</v>
          </cell>
          <cell r="H21" t="str">
            <v>CCC, Long Term Rating</v>
          </cell>
          <cell r="N21" t="str">
            <v>BGN</v>
          </cell>
          <cell r="AS21" t="str">
            <v>Hedge Funds</v>
          </cell>
        </row>
        <row r="22">
          <cell r="A22" t="str">
            <v>Revision Outlook</v>
          </cell>
          <cell r="H22" t="str">
            <v>CCC-, Long Term Rating</v>
          </cell>
          <cell r="N22" t="str">
            <v>BHD</v>
          </cell>
          <cell r="AS22" t="str">
            <v>Distressed Debt</v>
          </cell>
        </row>
        <row r="23">
          <cell r="A23" t="str">
            <v>Revision Rating</v>
          </cell>
          <cell r="H23" t="str">
            <v>CC, Long Term Rating</v>
          </cell>
          <cell r="N23" t="str">
            <v>BIF</v>
          </cell>
          <cell r="AS23" t="str">
            <v>Other</v>
          </cell>
        </row>
        <row r="24">
          <cell r="A24" t="str">
            <v>Support Rating Floor Revision</v>
          </cell>
          <cell r="H24" t="str">
            <v>C, Long Term Rating</v>
          </cell>
          <cell r="N24" t="str">
            <v>BMD</v>
          </cell>
          <cell r="AS24" t="str">
            <v>CRE Loans (CREL)</v>
          </cell>
        </row>
        <row r="25">
          <cell r="A25" t="str">
            <v>Update</v>
          </cell>
          <cell r="H25" t="str">
            <v>DDD, Long Term Rating</v>
          </cell>
          <cell r="N25" t="str">
            <v>BND</v>
          </cell>
          <cell r="AS25" t="str">
            <v>CRE CDOs</v>
          </cell>
        </row>
        <row r="26">
          <cell r="A26" t="str">
            <v>Upgrade</v>
          </cell>
          <cell r="H26" t="str">
            <v>DD, Long Term Rating</v>
          </cell>
          <cell r="N26" t="str">
            <v>BOB</v>
          </cell>
          <cell r="AS26" t="str">
            <v>ReREMICS</v>
          </cell>
        </row>
        <row r="27">
          <cell r="A27" t="str">
            <v>Withdrawn</v>
          </cell>
          <cell r="H27" t="str">
            <v>D, Long Term Rating</v>
          </cell>
          <cell r="N27" t="str">
            <v>BOV</v>
          </cell>
          <cell r="AS27" t="str">
            <v>RMBS</v>
          </cell>
        </row>
        <row r="28">
          <cell r="A28" t="str">
            <v>Withdrawn - Prerefunded</v>
          </cell>
          <cell r="H28" t="str">
            <v>AAA(EXP), Long Term Rating</v>
          </cell>
          <cell r="N28" t="str">
            <v>BRL</v>
          </cell>
          <cell r="AS28" t="str">
            <v>Fully / Partially Supported</v>
          </cell>
        </row>
        <row r="29">
          <cell r="H29" t="str">
            <v>AA+(EXP), Long Term Rating</v>
          </cell>
          <cell r="N29" t="str">
            <v>BSD</v>
          </cell>
          <cell r="AS29" t="str">
            <v>Fully-Supported</v>
          </cell>
        </row>
        <row r="30">
          <cell r="H30" t="str">
            <v>AA(EXP), Long Term Rating</v>
          </cell>
          <cell r="N30" t="str">
            <v>BTN</v>
          </cell>
          <cell r="AS30" t="str">
            <v>Partially Supported</v>
          </cell>
        </row>
        <row r="31">
          <cell r="H31" t="str">
            <v>AA-(EXP), Long Term Rating</v>
          </cell>
          <cell r="N31" t="str">
            <v>BWP</v>
          </cell>
          <cell r="AS31" t="str">
            <v>Amex</v>
          </cell>
        </row>
        <row r="32">
          <cell r="H32" t="str">
            <v>A+(EXP), Long Term Rating</v>
          </cell>
          <cell r="N32" t="str">
            <v>BYI</v>
          </cell>
          <cell r="AS32" t="str">
            <v>Discover</v>
          </cell>
        </row>
        <row r="33">
          <cell r="H33" t="str">
            <v>A(EXP), Long Term Rating</v>
          </cell>
          <cell r="N33" t="str">
            <v>BYR</v>
          </cell>
          <cell r="AS33" t="str">
            <v>Private Label</v>
          </cell>
        </row>
        <row r="34">
          <cell r="H34" t="str">
            <v>A-(EXP), Long Term Rating</v>
          </cell>
          <cell r="N34" t="str">
            <v>BZD</v>
          </cell>
          <cell r="AS34" t="str">
            <v>Visa/Mastercard</v>
          </cell>
        </row>
        <row r="35">
          <cell r="H35" t="str">
            <v>BBB+(EXP), Long Term Rating</v>
          </cell>
          <cell r="N35" t="str">
            <v>CAD</v>
          </cell>
          <cell r="AS35" t="str">
            <v>Conduit</v>
          </cell>
        </row>
        <row r="36">
          <cell r="H36" t="str">
            <v>BBB(EXP), Long Term Rating</v>
          </cell>
          <cell r="N36" t="str">
            <v>CDF</v>
          </cell>
          <cell r="AS36" t="str">
            <v>Term</v>
          </cell>
        </row>
        <row r="37">
          <cell r="H37" t="str">
            <v>BBB-(EXP), Long Term Rating</v>
          </cell>
          <cell r="N37" t="str">
            <v>CHF</v>
          </cell>
          <cell r="AS37" t="str">
            <v>REIT DEBT</v>
          </cell>
        </row>
        <row r="38">
          <cell r="H38" t="str">
            <v>BB+(EXP), Long Term Rating</v>
          </cell>
          <cell r="N38" t="str">
            <v>CLF</v>
          </cell>
          <cell r="AS38" t="str">
            <v>Aircraft</v>
          </cell>
        </row>
        <row r="39">
          <cell r="H39" t="str">
            <v>BB(EXP), Long Term Rating</v>
          </cell>
          <cell r="N39" t="str">
            <v>CLP</v>
          </cell>
          <cell r="AS39" t="str">
            <v>Automotive</v>
          </cell>
        </row>
        <row r="40">
          <cell r="H40" t="str">
            <v>BB-(EXP), Long Term Rating</v>
          </cell>
          <cell r="N40" t="str">
            <v>CNY</v>
          </cell>
          <cell r="AS40" t="str">
            <v>Convenience</v>
          </cell>
        </row>
        <row r="41">
          <cell r="H41" t="str">
            <v>B+(EXP), Long Term Rating</v>
          </cell>
          <cell r="N41" t="str">
            <v>COP</v>
          </cell>
          <cell r="AS41" t="str">
            <v>Electric</v>
          </cell>
        </row>
        <row r="42">
          <cell r="H42" t="str">
            <v>B(EXP), Long Term Rating</v>
          </cell>
          <cell r="N42" t="str">
            <v>COU</v>
          </cell>
          <cell r="AS42" t="str">
            <v>Energy(ie Gas Station)</v>
          </cell>
        </row>
        <row r="43">
          <cell r="H43" t="str">
            <v>B-(EXP), Long Term Rating</v>
          </cell>
          <cell r="N43" t="str">
            <v>CRC</v>
          </cell>
          <cell r="AS43" t="str">
            <v>Engines</v>
          </cell>
        </row>
        <row r="44">
          <cell r="H44" t="str">
            <v>CCC+(EXP), Long Term Rating</v>
          </cell>
          <cell r="N44" t="str">
            <v>CRU</v>
          </cell>
          <cell r="AS44" t="str">
            <v>Funeral Homes</v>
          </cell>
        </row>
        <row r="45">
          <cell r="H45" t="str">
            <v>CCC(EXP), Long Term Rating</v>
          </cell>
          <cell r="N45" t="str">
            <v>CSI</v>
          </cell>
          <cell r="AS45" t="str">
            <v>Gas</v>
          </cell>
        </row>
        <row r="46">
          <cell r="H46" t="str">
            <v>CCC-(EXP), Long Term Rating</v>
          </cell>
          <cell r="N46" t="str">
            <v>CUP</v>
          </cell>
          <cell r="AS46" t="str">
            <v>HEAL Loans</v>
          </cell>
        </row>
        <row r="47">
          <cell r="H47" t="str">
            <v>CC(EXP), Long Term Rating</v>
          </cell>
          <cell r="N47" t="str">
            <v>CVE</v>
          </cell>
          <cell r="AS47" t="str">
            <v>Large Ticket</v>
          </cell>
        </row>
        <row r="48">
          <cell r="H48" t="str">
            <v>C(EXP), Long Term Rating</v>
          </cell>
          <cell r="N48" t="str">
            <v>CYP</v>
          </cell>
          <cell r="AS48" t="str">
            <v>Loan 2</v>
          </cell>
        </row>
        <row r="49">
          <cell r="H49" t="str">
            <v>DDD(EXP), Long Term Rating</v>
          </cell>
          <cell r="N49" t="str">
            <v>CZK</v>
          </cell>
          <cell r="AS49" t="str">
            <v>Loans</v>
          </cell>
        </row>
        <row r="50">
          <cell r="H50" t="str">
            <v>DD(EXP), Long Term Rating</v>
          </cell>
          <cell r="N50" t="str">
            <v>DEM</v>
          </cell>
          <cell r="AS50" t="str">
            <v>Loans/ Social Securities Claims</v>
          </cell>
        </row>
        <row r="51">
          <cell r="H51" t="str">
            <v>DD-(EXP), Long Term Rating</v>
          </cell>
          <cell r="N51" t="str">
            <v>DJF</v>
          </cell>
          <cell r="AS51" t="str">
            <v>Mid Ticket</v>
          </cell>
        </row>
        <row r="52">
          <cell r="H52" t="str">
            <v>D(EXP), Long Term Rating</v>
          </cell>
          <cell r="N52" t="str">
            <v>DKK</v>
          </cell>
          <cell r="AS52" t="str">
            <v>New</v>
          </cell>
        </row>
        <row r="53">
          <cell r="H53" t="str">
            <v>IG, Credit Assessment Long Term Rating</v>
          </cell>
          <cell r="N53" t="str">
            <v>DOP</v>
          </cell>
          <cell r="AS53" t="str">
            <v>Others</v>
          </cell>
        </row>
        <row r="54">
          <cell r="H54" t="str">
            <v>NIG, Credit Assessment Long Term Rating</v>
          </cell>
          <cell r="N54" t="str">
            <v>DZD</v>
          </cell>
          <cell r="AS54" t="str">
            <v>Private</v>
          </cell>
        </row>
        <row r="55">
          <cell r="H55" t="str">
            <v>WD, Long Term Rating</v>
          </cell>
          <cell r="N55" t="str">
            <v>ECS</v>
          </cell>
          <cell r="AS55" t="str">
            <v>QSR</v>
          </cell>
        </row>
        <row r="56">
          <cell r="H56" t="str">
            <v>PIF, Long Term Rating</v>
          </cell>
          <cell r="N56" t="str">
            <v>ECV</v>
          </cell>
          <cell r="AS56" t="str">
            <v>Small Ticket</v>
          </cell>
        </row>
        <row r="57">
          <cell r="H57" t="str">
            <v>E, Long Term Rating</v>
          </cell>
          <cell r="N57" t="str">
            <v>EEK</v>
          </cell>
          <cell r="AS57" t="str">
            <v>Tax receivables</v>
          </cell>
        </row>
        <row r="58">
          <cell r="H58" t="str">
            <v>AA (CAT), Credit Opinion Long Term Rating</v>
          </cell>
          <cell r="N58" t="str">
            <v>EGP</v>
          </cell>
          <cell r="AS58" t="str">
            <v>Title IV</v>
          </cell>
        </row>
        <row r="59">
          <cell r="H59" t="str">
            <v>A (CAT), Credit Opinion Long Term Rating</v>
          </cell>
          <cell r="N59" t="str">
            <v>ERN</v>
          </cell>
          <cell r="AS59" t="str">
            <v>Used</v>
          </cell>
        </row>
        <row r="60">
          <cell r="H60" t="str">
            <v>BBB (CAT), Credit Opinion Long Term Rating</v>
          </cell>
          <cell r="N60" t="str">
            <v>ESP</v>
          </cell>
          <cell r="AS60" t="str">
            <v>Energy (ie Gas Station)</v>
          </cell>
        </row>
        <row r="61">
          <cell r="H61" t="str">
            <v>BB (CAT), Credit Opinion Long Term Rating</v>
          </cell>
          <cell r="N61" t="str">
            <v>ETB</v>
          </cell>
          <cell r="AS61" t="str">
            <v>New/Used</v>
          </cell>
        </row>
        <row r="62">
          <cell r="H62" t="str">
            <v>B (CAT), Credit Opinion Long Term Rating</v>
          </cell>
          <cell r="N62" t="str">
            <v>EUR</v>
          </cell>
          <cell r="AS62" t="str">
            <v>For Profit</v>
          </cell>
        </row>
        <row r="63">
          <cell r="H63" t="str">
            <v>CCC (CAT), Credit Opinion Long Term Rating</v>
          </cell>
          <cell r="N63" t="str">
            <v>FIM</v>
          </cell>
          <cell r="AS63" t="str">
            <v>Not for Profit</v>
          </cell>
        </row>
        <row r="64">
          <cell r="H64" t="str">
            <v>AAApre, Long Term Rating</v>
          </cell>
          <cell r="N64" t="str">
            <v>FJD</v>
          </cell>
        </row>
        <row r="65">
          <cell r="H65" t="str">
            <v>RD, Long Term Rating</v>
          </cell>
          <cell r="N65" t="str">
            <v>FKP</v>
          </cell>
        </row>
        <row r="66">
          <cell r="H66" t="str">
            <v>NR, Short Term Rating</v>
          </cell>
          <cell r="N66" t="str">
            <v>FRF</v>
          </cell>
        </row>
        <row r="67">
          <cell r="H67" t="str">
            <v>F1+, Short Term Rating</v>
          </cell>
          <cell r="N67" t="str">
            <v>GBP</v>
          </cell>
        </row>
        <row r="68">
          <cell r="H68" t="str">
            <v>F1, Short Term Rating</v>
          </cell>
          <cell r="N68" t="str">
            <v>GEL</v>
          </cell>
        </row>
        <row r="69">
          <cell r="H69" t="str">
            <v>F2, Short Term Rating</v>
          </cell>
          <cell r="N69" t="str">
            <v>GHC</v>
          </cell>
        </row>
        <row r="70">
          <cell r="H70" t="str">
            <v>F3, Short Term Rating</v>
          </cell>
          <cell r="N70" t="str">
            <v>GHS</v>
          </cell>
        </row>
        <row r="71">
          <cell r="H71" t="str">
            <v>B, Short Term Rating</v>
          </cell>
          <cell r="N71" t="str">
            <v>GIP</v>
          </cell>
        </row>
        <row r="72">
          <cell r="H72" t="str">
            <v>C, Short Term Rating</v>
          </cell>
          <cell r="N72" t="str">
            <v>GMD</v>
          </cell>
        </row>
        <row r="73">
          <cell r="H73" t="str">
            <v>D, Short Term Rating</v>
          </cell>
          <cell r="N73" t="str">
            <v>GNF</v>
          </cell>
        </row>
        <row r="74">
          <cell r="H74" t="str">
            <v>F1+(EXP), Expected Short-Term Rating</v>
          </cell>
          <cell r="N74" t="str">
            <v>GRD</v>
          </cell>
        </row>
        <row r="75">
          <cell r="H75" t="str">
            <v>F1(EXP), Expected Short-Term Rating</v>
          </cell>
          <cell r="N75" t="str">
            <v>GTQ</v>
          </cell>
        </row>
        <row r="76">
          <cell r="H76" t="str">
            <v>F2(EXP), Expected Short-Term Rating</v>
          </cell>
          <cell r="N76" t="str">
            <v>GWP</v>
          </cell>
        </row>
        <row r="77">
          <cell r="H77" t="str">
            <v>F3(EXP), Expected Short-Term Rating</v>
          </cell>
          <cell r="N77" t="str">
            <v>GYD</v>
          </cell>
        </row>
        <row r="78">
          <cell r="H78" t="str">
            <v>B(EXP), Expected Short-Term Rating</v>
          </cell>
          <cell r="N78" t="str">
            <v>HKD</v>
          </cell>
        </row>
        <row r="79">
          <cell r="H79" t="str">
            <v>C(EXP), Expected Short-Term Rating</v>
          </cell>
          <cell r="N79" t="str">
            <v>HNL</v>
          </cell>
        </row>
        <row r="80">
          <cell r="H80" t="str">
            <v>D(EXP), Expected Short-Term Rating</v>
          </cell>
          <cell r="N80" t="str">
            <v>HRK</v>
          </cell>
        </row>
        <row r="81">
          <cell r="H81" t="str">
            <v>D-1, Short-Term Rating (DCR)</v>
          </cell>
          <cell r="N81" t="str">
            <v>HTG</v>
          </cell>
        </row>
        <row r="82">
          <cell r="H82" t="str">
            <v>D-1+, Short-Term Rating (DCR)</v>
          </cell>
          <cell r="N82" t="str">
            <v>HUF</v>
          </cell>
        </row>
        <row r="83">
          <cell r="H83" t="str">
            <v>D-1-, Short-Term Rating (DCR)</v>
          </cell>
          <cell r="N83" t="str">
            <v>IDN</v>
          </cell>
        </row>
        <row r="84">
          <cell r="H84" t="str">
            <v>D-2, Short-Term Rating (DCR)</v>
          </cell>
          <cell r="N84" t="str">
            <v>IDR</v>
          </cell>
        </row>
        <row r="85">
          <cell r="H85" t="str">
            <v>D-3, Short-Term Rating (DCR)</v>
          </cell>
          <cell r="N85" t="str">
            <v>IEP</v>
          </cell>
        </row>
        <row r="86">
          <cell r="H86" t="str">
            <v>D-4, Short-Term Rating (DCR)</v>
          </cell>
          <cell r="N86" t="str">
            <v>ILI</v>
          </cell>
        </row>
        <row r="87">
          <cell r="H87" t="str">
            <v>F1+/F1+, Short Term Rating</v>
          </cell>
          <cell r="N87" t="str">
            <v>ILS</v>
          </cell>
        </row>
        <row r="88">
          <cell r="H88" t="str">
            <v>F1+/F1, Short Term Rating</v>
          </cell>
          <cell r="N88" t="str">
            <v>INR</v>
          </cell>
        </row>
        <row r="89">
          <cell r="H89" t="str">
            <v>WD, Short Term Rating</v>
          </cell>
          <cell r="N89" t="str">
            <v>IQD</v>
          </cell>
        </row>
        <row r="90">
          <cell r="H90" t="str">
            <v>PIF, Short Term Rating</v>
          </cell>
          <cell r="N90" t="str">
            <v>IRR</v>
          </cell>
        </row>
        <row r="91">
          <cell r="H91" t="str">
            <v>At least F1, Credit Opinion Short Term Rating</v>
          </cell>
          <cell r="N91" t="str">
            <v>ISK</v>
          </cell>
        </row>
        <row r="92">
          <cell r="H92" t="str">
            <v>At least F2, Credit Opinion Short Term Rating</v>
          </cell>
          <cell r="N92" t="str">
            <v>ITL</v>
          </cell>
        </row>
        <row r="93">
          <cell r="H93" t="str">
            <v>At least F3, Credit Opinion Short Term Rating</v>
          </cell>
          <cell r="N93" t="str">
            <v>JMD</v>
          </cell>
        </row>
        <row r="94">
          <cell r="H94" t="str">
            <v>At least B, Credit Opinion Short Term Rating</v>
          </cell>
          <cell r="N94" t="str">
            <v>JOD</v>
          </cell>
        </row>
        <row r="95">
          <cell r="H95" t="str">
            <v>At least C, Credit Opinion Short Term Rating</v>
          </cell>
          <cell r="N95" t="str">
            <v>JPY</v>
          </cell>
        </row>
        <row r="96">
          <cell r="H96" t="str">
            <v>At least D, Credit Opinion Short Term Rating</v>
          </cell>
          <cell r="N96" t="str">
            <v>KES</v>
          </cell>
        </row>
        <row r="97">
          <cell r="H97" t="str">
            <v>RD, Short Term Rating</v>
          </cell>
          <cell r="N97" t="str">
            <v>KGS</v>
          </cell>
        </row>
        <row r="98">
          <cell r="H98" t="str">
            <v>NR, Unenhanced Long Term Rating</v>
          </cell>
          <cell r="N98" t="str">
            <v>KHR</v>
          </cell>
        </row>
        <row r="99">
          <cell r="H99" t="str">
            <v>AAA, Unenhanced Long Term Rating</v>
          </cell>
          <cell r="N99" t="str">
            <v>KMF</v>
          </cell>
        </row>
        <row r="100">
          <cell r="H100" t="str">
            <v>AA+, Unenhanced Long Term Rating</v>
          </cell>
          <cell r="N100" t="str">
            <v>KPW</v>
          </cell>
        </row>
        <row r="101">
          <cell r="H101" t="str">
            <v>AA, Unenhanced Long Term Rating</v>
          </cell>
          <cell r="N101" t="str">
            <v>KRW</v>
          </cell>
        </row>
        <row r="102">
          <cell r="H102" t="str">
            <v>AA-, Unenhanced Long Term Rating</v>
          </cell>
          <cell r="N102" t="str">
            <v>KWD</v>
          </cell>
        </row>
        <row r="103">
          <cell r="H103" t="str">
            <v>A+, Unenhanced Long Term Rating</v>
          </cell>
          <cell r="N103" t="str">
            <v>KYD</v>
          </cell>
        </row>
        <row r="104">
          <cell r="H104" t="str">
            <v>A, Unenhanced Long Term Rating</v>
          </cell>
          <cell r="N104" t="str">
            <v>KZT</v>
          </cell>
        </row>
        <row r="105">
          <cell r="H105" t="str">
            <v>A-, Unenhanced Long Term Rating</v>
          </cell>
          <cell r="N105" t="str">
            <v>LAK</v>
          </cell>
        </row>
        <row r="106">
          <cell r="H106" t="str">
            <v>BBB+, Unenhanced Long Term Rating</v>
          </cell>
          <cell r="N106" t="str">
            <v>LBP</v>
          </cell>
        </row>
        <row r="107">
          <cell r="H107" t="str">
            <v>BBB, Unenhanced Long Term Rating</v>
          </cell>
          <cell r="N107" t="str">
            <v>LKR</v>
          </cell>
        </row>
        <row r="108">
          <cell r="H108" t="str">
            <v>BBB-, Unenhanced Long Term Rating</v>
          </cell>
          <cell r="N108" t="str">
            <v>LRD</v>
          </cell>
        </row>
        <row r="109">
          <cell r="H109" t="str">
            <v>BB+, Unenhanced Long Term Rating</v>
          </cell>
          <cell r="N109" t="str">
            <v>LSL</v>
          </cell>
        </row>
        <row r="110">
          <cell r="H110" t="str">
            <v>BB, Unenhanced Long Term Rating</v>
          </cell>
          <cell r="N110" t="str">
            <v>LTL</v>
          </cell>
        </row>
        <row r="111">
          <cell r="H111" t="str">
            <v>BB-, Unenhanced Long Term Rating</v>
          </cell>
          <cell r="N111" t="str">
            <v>LUF</v>
          </cell>
        </row>
        <row r="112">
          <cell r="H112" t="str">
            <v>B+, Unenhanced Long Term Rating</v>
          </cell>
          <cell r="N112" t="str">
            <v>LVL</v>
          </cell>
        </row>
        <row r="113">
          <cell r="H113" t="str">
            <v>B, Unenhanced Long Term Rating</v>
          </cell>
          <cell r="N113" t="str">
            <v>LYD</v>
          </cell>
        </row>
        <row r="114">
          <cell r="H114" t="str">
            <v>B-, Unenhanced Long Term Rating</v>
          </cell>
          <cell r="N114" t="str">
            <v>MAD</v>
          </cell>
        </row>
        <row r="115">
          <cell r="H115" t="str">
            <v>CCC+, Unenhanced Long Term Rating</v>
          </cell>
          <cell r="N115" t="str">
            <v>MDL</v>
          </cell>
        </row>
        <row r="116">
          <cell r="H116" t="str">
            <v>CCC, Unenhanced Long Term Rating</v>
          </cell>
          <cell r="N116" t="str">
            <v>MGA</v>
          </cell>
        </row>
        <row r="117">
          <cell r="H117" t="str">
            <v>CCC-, Unenhanced Long Term Rating</v>
          </cell>
          <cell r="N117" t="str">
            <v>MKD</v>
          </cell>
        </row>
        <row r="118">
          <cell r="H118" t="str">
            <v>CC, Unenhanced Long Term Rating</v>
          </cell>
          <cell r="N118" t="str">
            <v>MMK</v>
          </cell>
        </row>
        <row r="119">
          <cell r="H119" t="str">
            <v>C, Unenhanced Long Term Rating</v>
          </cell>
          <cell r="N119" t="str">
            <v>MNT</v>
          </cell>
        </row>
        <row r="120">
          <cell r="H120" t="str">
            <v>DDD, Unenhanced Long Term Rating</v>
          </cell>
          <cell r="N120" t="str">
            <v>MOP</v>
          </cell>
        </row>
        <row r="121">
          <cell r="H121" t="str">
            <v>DD, Unenhanced Long Term Rating</v>
          </cell>
          <cell r="N121" t="str">
            <v>MRO</v>
          </cell>
        </row>
        <row r="122">
          <cell r="H122" t="str">
            <v>D, Unenhanced Long Term Rating</v>
          </cell>
          <cell r="N122" t="str">
            <v>MTL</v>
          </cell>
        </row>
        <row r="123">
          <cell r="H123" t="str">
            <v>AAA(EXP), Unenhanced Long Term Rating</v>
          </cell>
          <cell r="N123" t="str">
            <v>MUR</v>
          </cell>
        </row>
        <row r="124">
          <cell r="H124" t="str">
            <v>AA+(EXP), Unenhanced Long Term Rating</v>
          </cell>
          <cell r="N124" t="str">
            <v>MVR</v>
          </cell>
        </row>
        <row r="125">
          <cell r="H125" t="str">
            <v>AA(EXP), Unenhanced Long Term Rating</v>
          </cell>
          <cell r="N125" t="str">
            <v>MWK</v>
          </cell>
        </row>
        <row r="126">
          <cell r="H126" t="str">
            <v>AA-(EXP), Unenhanced Long Term Rating</v>
          </cell>
          <cell r="N126" t="str">
            <v>MXN</v>
          </cell>
        </row>
        <row r="127">
          <cell r="H127" t="str">
            <v>A+(EXP), Unenhanced Long Term Rating</v>
          </cell>
          <cell r="N127" t="str">
            <v>MYR</v>
          </cell>
        </row>
        <row r="128">
          <cell r="H128" t="str">
            <v>A(EXP), Unenhanced Long Term Rating</v>
          </cell>
          <cell r="N128" t="str">
            <v>MZN</v>
          </cell>
        </row>
        <row r="129">
          <cell r="H129" t="str">
            <v>A-(EXP), Unenhanced Long Term Rating</v>
          </cell>
          <cell r="N129" t="str">
            <v>NAD</v>
          </cell>
        </row>
        <row r="130">
          <cell r="H130" t="str">
            <v>BBB+(EXP), Unenhanced Long Term Rating</v>
          </cell>
          <cell r="N130" t="str">
            <v>NGN</v>
          </cell>
        </row>
        <row r="131">
          <cell r="H131" t="str">
            <v>BBB(EXP), Unenhanced Long Term Rating</v>
          </cell>
          <cell r="N131" t="str">
            <v>NIO</v>
          </cell>
        </row>
        <row r="132">
          <cell r="H132" t="str">
            <v>BBB-(EXP), Unenhanced Long Term Rating</v>
          </cell>
          <cell r="N132" t="str">
            <v>NLG</v>
          </cell>
        </row>
        <row r="133">
          <cell r="H133" t="str">
            <v>BB+(EXP), Unenhanced Long Term Rating</v>
          </cell>
          <cell r="N133" t="str">
            <v>NOK</v>
          </cell>
        </row>
        <row r="134">
          <cell r="H134" t="str">
            <v>BB(EXP), Unenhanced Long Term Rating</v>
          </cell>
          <cell r="N134" t="str">
            <v>NPR</v>
          </cell>
        </row>
        <row r="135">
          <cell r="H135" t="str">
            <v>BB-(EXP), Unenhanced Long Term Rating</v>
          </cell>
          <cell r="N135" t="str">
            <v>NZD</v>
          </cell>
        </row>
        <row r="136">
          <cell r="H136" t="str">
            <v>B+(EXP), Unenhanced Long Term Rating</v>
          </cell>
          <cell r="N136" t="str">
            <v>OMR</v>
          </cell>
        </row>
        <row r="137">
          <cell r="H137" t="str">
            <v>B(EXP), Unenhanced Long Term Rating</v>
          </cell>
          <cell r="N137" t="str">
            <v>PAB</v>
          </cell>
        </row>
        <row r="138">
          <cell r="H138" t="str">
            <v>B-(EXP), Unenhanced Long Term Rating</v>
          </cell>
          <cell r="N138" t="str">
            <v>PEN</v>
          </cell>
        </row>
        <row r="139">
          <cell r="H139" t="str">
            <v>CCC+(EXP), Unenhanced Long Term Rating</v>
          </cell>
          <cell r="N139" t="str">
            <v>PGK</v>
          </cell>
        </row>
        <row r="140">
          <cell r="H140" t="str">
            <v>CCC(EXP), Unenhanced Long Term Rating</v>
          </cell>
          <cell r="N140" t="str">
            <v>PHP</v>
          </cell>
        </row>
        <row r="141">
          <cell r="H141" t="str">
            <v>CCC-(EXP), Unenhanced Long Term Rating</v>
          </cell>
          <cell r="N141" t="str">
            <v>PKR</v>
          </cell>
        </row>
        <row r="142">
          <cell r="H142" t="str">
            <v>CC(EXP), Unenhanced Long Term Rating</v>
          </cell>
          <cell r="N142" t="str">
            <v>PLN</v>
          </cell>
        </row>
        <row r="143">
          <cell r="H143" t="str">
            <v>C(EXP), Unenhanced Long Term Rating</v>
          </cell>
          <cell r="N143" t="str">
            <v>PTE</v>
          </cell>
        </row>
        <row r="144">
          <cell r="H144" t="str">
            <v>DDD(EXP), Unenhanced Long Term Rating</v>
          </cell>
          <cell r="N144" t="str">
            <v>PYG</v>
          </cell>
        </row>
        <row r="145">
          <cell r="H145" t="str">
            <v>DD(EXP), Unenhanced Long Term Rating</v>
          </cell>
          <cell r="N145" t="str">
            <v>QAR</v>
          </cell>
        </row>
        <row r="146">
          <cell r="H146" t="str">
            <v>DD-(EXP), Unenhanced Long Term Rating</v>
          </cell>
          <cell r="N146" t="str">
            <v>ROI</v>
          </cell>
        </row>
        <row r="147">
          <cell r="H147" t="str">
            <v>D(EXP), Unenhanced Long Term Rating</v>
          </cell>
          <cell r="N147" t="str">
            <v>ROL</v>
          </cell>
        </row>
        <row r="148">
          <cell r="H148" t="str">
            <v>IG, Credit Assessment Unenhanced Long Term Rating</v>
          </cell>
          <cell r="N148" t="str">
            <v>RON</v>
          </cell>
        </row>
        <row r="149">
          <cell r="H149" t="str">
            <v>NIG, Credit Assessment Unenhanced Long Term Rating</v>
          </cell>
          <cell r="N149" t="str">
            <v>RSD</v>
          </cell>
        </row>
        <row r="150">
          <cell r="H150" t="str">
            <v>WD, Unenhanced Long Term Rating</v>
          </cell>
          <cell r="N150" t="str">
            <v>RUB</v>
          </cell>
        </row>
        <row r="151">
          <cell r="H151" t="str">
            <v>AA(CAT), Credit Opinion Unenhanced Long Term Rating</v>
          </cell>
          <cell r="N151" t="str">
            <v>RUI</v>
          </cell>
        </row>
        <row r="152">
          <cell r="H152" t="str">
            <v>A(CAT), Credit Opinion Unenhanced Long Term Rating</v>
          </cell>
          <cell r="N152" t="str">
            <v>RUR</v>
          </cell>
        </row>
        <row r="153">
          <cell r="H153" t="str">
            <v>BBB(CAT), Credit Opinion Unenhanced Long Term Rating</v>
          </cell>
          <cell r="N153" t="str">
            <v>RWF</v>
          </cell>
        </row>
        <row r="154">
          <cell r="H154" t="str">
            <v>BB(CAT), Credit Opinion Unenhanced Long Term Rating</v>
          </cell>
          <cell r="N154" t="str">
            <v>SAR</v>
          </cell>
        </row>
        <row r="155">
          <cell r="H155" t="str">
            <v>B(CAT), Credit Opinion Unenhanced Long Term Rating</v>
          </cell>
          <cell r="N155" t="str">
            <v>SBD</v>
          </cell>
        </row>
        <row r="156">
          <cell r="H156" t="str">
            <v>CCC(CAT), Credit Opinion Unenhanced Long Term Rating</v>
          </cell>
          <cell r="N156" t="str">
            <v>SCR</v>
          </cell>
        </row>
        <row r="157">
          <cell r="H157" t="str">
            <v>PIF, Unenhanced Long Term Rating</v>
          </cell>
          <cell r="N157" t="str">
            <v>SDG</v>
          </cell>
        </row>
        <row r="158">
          <cell r="H158" t="str">
            <v>NR, Unenhanced Short Term Rating</v>
          </cell>
          <cell r="N158" t="str">
            <v>SEK</v>
          </cell>
        </row>
        <row r="159">
          <cell r="H159" t="str">
            <v>F1+, Unenhanced Short Term Rating</v>
          </cell>
          <cell r="N159" t="str">
            <v>SGD</v>
          </cell>
        </row>
        <row r="160">
          <cell r="H160" t="str">
            <v>F1, Unenhanced Short Term Rating</v>
          </cell>
          <cell r="N160" t="str">
            <v>SHP</v>
          </cell>
        </row>
        <row r="161">
          <cell r="H161" t="str">
            <v>F2, Unenhanced Short Term Rating</v>
          </cell>
          <cell r="N161" t="str">
            <v>SIT</v>
          </cell>
        </row>
        <row r="162">
          <cell r="H162" t="str">
            <v>F3, Unenhanced Short Term Rating</v>
          </cell>
          <cell r="N162" t="str">
            <v>SKK</v>
          </cell>
        </row>
        <row r="163">
          <cell r="H163" t="str">
            <v>B, Unenhanced Short Term Rating</v>
          </cell>
          <cell r="N163" t="str">
            <v>SLL</v>
          </cell>
        </row>
        <row r="164">
          <cell r="H164" t="str">
            <v>C, Unenhanced Short Term Rating</v>
          </cell>
          <cell r="N164" t="str">
            <v>SOS</v>
          </cell>
        </row>
        <row r="165">
          <cell r="H165" t="str">
            <v>D, Unenhanced Short Term Rating</v>
          </cell>
          <cell r="N165" t="str">
            <v>SRD</v>
          </cell>
        </row>
        <row r="166">
          <cell r="H166" t="str">
            <v>F1+(EXP), Unenhanced Short Term Rating</v>
          </cell>
          <cell r="N166" t="str">
            <v>STD</v>
          </cell>
        </row>
        <row r="167">
          <cell r="H167" t="str">
            <v>F1(EXP), Unenhanced Short Term Rating</v>
          </cell>
          <cell r="N167" t="str">
            <v>SVC</v>
          </cell>
        </row>
        <row r="168">
          <cell r="H168" t="str">
            <v>F2(EXP), Unenhanced Short Term Rating</v>
          </cell>
          <cell r="N168" t="str">
            <v>SYP</v>
          </cell>
        </row>
        <row r="169">
          <cell r="H169" t="str">
            <v>F3(EXP), Unenhanced Short Term Rating</v>
          </cell>
          <cell r="N169" t="str">
            <v>SZL</v>
          </cell>
        </row>
        <row r="170">
          <cell r="H170" t="str">
            <v>B(EXP), Unenhanced Short Term Rating</v>
          </cell>
          <cell r="N170" t="str">
            <v>THB</v>
          </cell>
        </row>
        <row r="171">
          <cell r="H171" t="str">
            <v>C(EXP), Unenhanced Short Term Rating</v>
          </cell>
          <cell r="N171" t="str">
            <v>TJS</v>
          </cell>
        </row>
        <row r="172">
          <cell r="H172" t="str">
            <v>D(EXP), Unenhanced Short Term Rating</v>
          </cell>
          <cell r="N172" t="str">
            <v>TMM</v>
          </cell>
        </row>
        <row r="173">
          <cell r="H173" t="str">
            <v>REV RATING, Unenhanced Short Term Rating</v>
          </cell>
          <cell r="N173" t="str">
            <v>TND</v>
          </cell>
        </row>
        <row r="174">
          <cell r="H174" t="str">
            <v>WD, Unenhanced Short Term Rating</v>
          </cell>
          <cell r="N174" t="str">
            <v>TOP</v>
          </cell>
        </row>
        <row r="175">
          <cell r="H175" t="str">
            <v>At least F1, Credit Opinion Unenhanced Short Term Rating</v>
          </cell>
          <cell r="N175" t="str">
            <v>TRL</v>
          </cell>
        </row>
        <row r="176">
          <cell r="H176" t="str">
            <v>At least F2, Credit Opinion Unenhanced Short Term Rating</v>
          </cell>
          <cell r="N176" t="str">
            <v>TRY</v>
          </cell>
        </row>
        <row r="177">
          <cell r="H177" t="str">
            <v>At least F3, Credit Opinion Unenhanced Short Term Rating</v>
          </cell>
          <cell r="N177" t="str">
            <v>TRZ</v>
          </cell>
        </row>
        <row r="178">
          <cell r="H178" t="str">
            <v>At least B, Credit Opinion Unenhanced Short Term Rating</v>
          </cell>
          <cell r="N178" t="str">
            <v>TTD</v>
          </cell>
        </row>
        <row r="179">
          <cell r="H179" t="str">
            <v>At least C, Credit Opinion Unenhanced Short Term Rating</v>
          </cell>
          <cell r="N179" t="str">
            <v>TWD</v>
          </cell>
        </row>
        <row r="180">
          <cell r="H180" t="str">
            <v>At least D, Credit Opinion Unenhanced Short Term Rating</v>
          </cell>
          <cell r="N180" t="str">
            <v>TZS</v>
          </cell>
        </row>
        <row r="181">
          <cell r="H181" t="str">
            <v>NR, National Long Term Rating</v>
          </cell>
          <cell r="N181" t="str">
            <v>UAH</v>
          </cell>
        </row>
        <row r="182">
          <cell r="H182" t="str">
            <v>AAA, National Long Term Rating</v>
          </cell>
          <cell r="N182" t="str">
            <v>UAI</v>
          </cell>
        </row>
        <row r="183">
          <cell r="H183" t="str">
            <v>AA+, National Long Term Rating</v>
          </cell>
          <cell r="N183" t="str">
            <v>UAK</v>
          </cell>
        </row>
        <row r="184">
          <cell r="H184" t="str">
            <v>AA, National Long Term Rating</v>
          </cell>
          <cell r="N184" t="str">
            <v>UDI</v>
          </cell>
        </row>
        <row r="185">
          <cell r="H185" t="str">
            <v>AA-, National Long Term Rating</v>
          </cell>
          <cell r="N185" t="str">
            <v>UGX</v>
          </cell>
        </row>
        <row r="186">
          <cell r="H186" t="str">
            <v>A+, National Long Term Rating</v>
          </cell>
          <cell r="N186" t="str">
            <v>UHR</v>
          </cell>
        </row>
        <row r="187">
          <cell r="H187" t="str">
            <v>A, National Long Term Rating</v>
          </cell>
          <cell r="N187" t="str">
            <v>UYI</v>
          </cell>
        </row>
        <row r="188">
          <cell r="H188" t="str">
            <v>A-, National Long Term Rating</v>
          </cell>
          <cell r="N188" t="str">
            <v>UYU</v>
          </cell>
        </row>
        <row r="189">
          <cell r="H189" t="str">
            <v>BBB+, National Long Term Rating</v>
          </cell>
          <cell r="N189" t="str">
            <v>UZS</v>
          </cell>
        </row>
        <row r="190">
          <cell r="H190" t="str">
            <v>BBB, National Long Term Rating</v>
          </cell>
          <cell r="N190" t="str">
            <v>VEB</v>
          </cell>
        </row>
        <row r="191">
          <cell r="H191" t="str">
            <v>BBB-, National Long Term Rating</v>
          </cell>
          <cell r="N191" t="str">
            <v>VEF</v>
          </cell>
        </row>
        <row r="192">
          <cell r="H192" t="str">
            <v>BB+, National Long Term Rating</v>
          </cell>
          <cell r="N192" t="str">
            <v>VND</v>
          </cell>
        </row>
        <row r="193">
          <cell r="H193" t="str">
            <v>BB, National Long Term Rating</v>
          </cell>
          <cell r="N193" t="str">
            <v>VUV</v>
          </cell>
        </row>
        <row r="194">
          <cell r="H194" t="str">
            <v>BB-, National Long Term Rating</v>
          </cell>
          <cell r="N194" t="str">
            <v>WST</v>
          </cell>
        </row>
        <row r="195">
          <cell r="H195" t="str">
            <v>B+, National Long Term Rating</v>
          </cell>
          <cell r="N195" t="str">
            <v>XAF</v>
          </cell>
        </row>
        <row r="196">
          <cell r="H196" t="str">
            <v>B, National Long Term Rating</v>
          </cell>
          <cell r="N196" t="str">
            <v>XCD</v>
          </cell>
        </row>
        <row r="197">
          <cell r="H197" t="str">
            <v>B-, National Long Term Rating</v>
          </cell>
          <cell r="N197" t="str">
            <v>XDR</v>
          </cell>
        </row>
        <row r="198">
          <cell r="H198" t="str">
            <v>CCC+, National Long Term Rating</v>
          </cell>
          <cell r="N198" t="str">
            <v>XEU</v>
          </cell>
        </row>
        <row r="199">
          <cell r="H199" t="str">
            <v>CCC, National Long Term Rating</v>
          </cell>
          <cell r="N199" t="str">
            <v>XOF</v>
          </cell>
        </row>
        <row r="200">
          <cell r="H200" t="str">
            <v>CCC-, National Long Term Rating</v>
          </cell>
          <cell r="N200" t="str">
            <v>XPF</v>
          </cell>
        </row>
        <row r="201">
          <cell r="H201" t="str">
            <v>CC, National Long Term Rating</v>
          </cell>
          <cell r="N201" t="str">
            <v>XXX</v>
          </cell>
        </row>
        <row r="202">
          <cell r="H202" t="str">
            <v>C, National Long Term Rating</v>
          </cell>
          <cell r="N202" t="str">
            <v>YER</v>
          </cell>
        </row>
        <row r="203">
          <cell r="H203" t="str">
            <v>DDD, National Long Term Rating</v>
          </cell>
          <cell r="N203" t="str">
            <v>ZAR</v>
          </cell>
        </row>
        <row r="204">
          <cell r="H204" t="str">
            <v>DD, National Long Term Rating</v>
          </cell>
          <cell r="N204" t="str">
            <v>ZMK</v>
          </cell>
        </row>
        <row r="205">
          <cell r="H205" t="str">
            <v>D, National Long Term Rating</v>
          </cell>
          <cell r="N205" t="str">
            <v>ZWD</v>
          </cell>
        </row>
        <row r="206">
          <cell r="H206" t="str">
            <v>E, National Long Term Rating</v>
          </cell>
          <cell r="N206" t="str">
            <v>ZWI</v>
          </cell>
        </row>
        <row r="207">
          <cell r="H207" t="str">
            <v>AAA(EXP), National Long Term Rating</v>
          </cell>
        </row>
        <row r="208">
          <cell r="H208" t="str">
            <v>AA+(EXP), National Long Term Rating</v>
          </cell>
        </row>
        <row r="209">
          <cell r="H209" t="str">
            <v>AA(EXP), National Long Term Rating</v>
          </cell>
        </row>
        <row r="210">
          <cell r="H210" t="str">
            <v>AA-(EXP), National Long Term Rating</v>
          </cell>
        </row>
        <row r="211">
          <cell r="H211" t="str">
            <v>A+(EXP), National Long Term Rating</v>
          </cell>
        </row>
        <row r="212">
          <cell r="H212" t="str">
            <v>A(EXP), National Long Term Rating</v>
          </cell>
        </row>
        <row r="213">
          <cell r="H213" t="str">
            <v>A-(EXP), National Long Term Rating</v>
          </cell>
        </row>
        <row r="214">
          <cell r="H214" t="str">
            <v>BBB+(EXP), National Long Term Rating</v>
          </cell>
        </row>
        <row r="215">
          <cell r="H215" t="str">
            <v>BBB(EXP), National Long Term Rating</v>
          </cell>
        </row>
        <row r="216">
          <cell r="H216" t="str">
            <v>BBB-(EXP), National Long Term Rating</v>
          </cell>
        </row>
        <row r="217">
          <cell r="H217" t="str">
            <v>BB+(EXP), National Long Term Rating</v>
          </cell>
        </row>
        <row r="218">
          <cell r="H218" t="str">
            <v>BB(EXP), National Long Term Rating</v>
          </cell>
        </row>
        <row r="219">
          <cell r="H219" t="str">
            <v>BB-(EXP), National Long Term Rating</v>
          </cell>
        </row>
        <row r="220">
          <cell r="H220" t="str">
            <v>B+(EXP), National Long Term Rating</v>
          </cell>
        </row>
        <row r="221">
          <cell r="H221" t="str">
            <v>B(EXP), National Long Term Rating</v>
          </cell>
        </row>
        <row r="222">
          <cell r="H222" t="str">
            <v>B-(EXP), National Long Term Rating</v>
          </cell>
        </row>
        <row r="223">
          <cell r="H223" t="str">
            <v>CCC+(EXP), National Long Term Rating</v>
          </cell>
        </row>
        <row r="224">
          <cell r="H224" t="str">
            <v>CCC(EXP), National Long Term Rating</v>
          </cell>
        </row>
        <row r="225">
          <cell r="H225" t="str">
            <v>CCC-(EXP), National Long Term Rating</v>
          </cell>
        </row>
        <row r="226">
          <cell r="H226" t="str">
            <v>CC(EXP), National Long Term Rating</v>
          </cell>
        </row>
        <row r="227">
          <cell r="H227" t="str">
            <v>C(EXP), National Long Term Rating</v>
          </cell>
        </row>
        <row r="228">
          <cell r="H228" t="str">
            <v>DDD(EXP), National Long Term Rating</v>
          </cell>
        </row>
        <row r="229">
          <cell r="H229" t="str">
            <v>DD(EXP), National Long Term Rating</v>
          </cell>
        </row>
        <row r="230">
          <cell r="H230" t="str">
            <v>D(EXP), National Long Term Rating</v>
          </cell>
        </row>
        <row r="231">
          <cell r="H231" t="str">
            <v>E(EXP), National Long Term Rating</v>
          </cell>
        </row>
        <row r="232">
          <cell r="H232" t="str">
            <v>PIF, National Long Term Rating</v>
          </cell>
        </row>
        <row r="233">
          <cell r="H233" t="str">
            <v>WD, National Long Term Rating</v>
          </cell>
        </row>
        <row r="234">
          <cell r="H234" t="str">
            <v>RD, National Long Term Rating</v>
          </cell>
        </row>
        <row r="235">
          <cell r="H235" t="str">
            <v>NR, National Short Term Rating</v>
          </cell>
        </row>
        <row r="236">
          <cell r="H236" t="str">
            <v>F1+, National Short Term Rating</v>
          </cell>
        </row>
        <row r="237">
          <cell r="H237" t="str">
            <v>F1, National Short Term Rating</v>
          </cell>
        </row>
        <row r="238">
          <cell r="H238" t="str">
            <v>F2, National Short Term Rating</v>
          </cell>
        </row>
        <row r="239">
          <cell r="H239" t="str">
            <v>F3, National Short Term Rating</v>
          </cell>
        </row>
        <row r="240">
          <cell r="H240" t="str">
            <v>B, National Short Term Rating</v>
          </cell>
        </row>
        <row r="241">
          <cell r="H241" t="str">
            <v>C, National Short Term Rating</v>
          </cell>
        </row>
        <row r="242">
          <cell r="H242" t="str">
            <v>D, National Short Term Rating</v>
          </cell>
        </row>
        <row r="243">
          <cell r="H243" t="str">
            <v>E, National Short Term Rating</v>
          </cell>
        </row>
        <row r="244">
          <cell r="H244" t="str">
            <v>F1+(EXP), National Short Term Rating</v>
          </cell>
        </row>
        <row r="245">
          <cell r="H245" t="str">
            <v>F1(EXP), National Short Term Rating</v>
          </cell>
        </row>
        <row r="246">
          <cell r="H246" t="str">
            <v>F2(EXP), National Short Term Rating</v>
          </cell>
        </row>
        <row r="247">
          <cell r="H247" t="str">
            <v>F3(EXP), National Short Term Rating</v>
          </cell>
        </row>
        <row r="248">
          <cell r="H248" t="str">
            <v>B(EXP), National Short Term Rating</v>
          </cell>
        </row>
        <row r="249">
          <cell r="H249" t="str">
            <v>C(EXP), National Short Term Rating</v>
          </cell>
        </row>
        <row r="250">
          <cell r="H250" t="str">
            <v>D(EXP), National Short Term Rating</v>
          </cell>
        </row>
        <row r="251">
          <cell r="H251" t="str">
            <v>A1+(EXP), National Short Term Rating</v>
          </cell>
        </row>
        <row r="252">
          <cell r="H252" t="str">
            <v>A1(EXP), National Short Term Rating</v>
          </cell>
        </row>
        <row r="253">
          <cell r="H253" t="str">
            <v>A2(EXP), National Short Term Rating</v>
          </cell>
        </row>
        <row r="254">
          <cell r="H254" t="str">
            <v>A3(EXP), National Short Term Rating</v>
          </cell>
        </row>
        <row r="255">
          <cell r="H255" t="str">
            <v>E(EXP), National Short Term Rating</v>
          </cell>
        </row>
        <row r="256">
          <cell r="H256" t="str">
            <v>PIF, National Short Term Rating</v>
          </cell>
        </row>
        <row r="257">
          <cell r="H257" t="str">
            <v>WD, National Short Term Rating</v>
          </cell>
        </row>
        <row r="258">
          <cell r="H258" t="str">
            <v>A1+, National Short Term Rating</v>
          </cell>
        </row>
        <row r="259">
          <cell r="H259" t="str">
            <v>A1, National Short Term Rating</v>
          </cell>
        </row>
        <row r="260">
          <cell r="H260" t="str">
            <v>A2, National Short Term Rating</v>
          </cell>
        </row>
        <row r="261">
          <cell r="H261" t="str">
            <v>A3, National Short Term Rating</v>
          </cell>
        </row>
        <row r="262">
          <cell r="H262" t="str">
            <v>N1+, National Short Term Rating</v>
          </cell>
        </row>
        <row r="263">
          <cell r="H263" t="str">
            <v>N1, National Short Term Rating</v>
          </cell>
        </row>
        <row r="264">
          <cell r="H264" t="str">
            <v>N2, National Short Term Rating</v>
          </cell>
        </row>
        <row r="265">
          <cell r="H265" t="str">
            <v>N3, National Short Term Rating</v>
          </cell>
        </row>
        <row r="266">
          <cell r="H266" t="str">
            <v>N4, National Short Term Rating</v>
          </cell>
        </row>
        <row r="267">
          <cell r="H267" t="str">
            <v>N5, National Short Term Rating</v>
          </cell>
        </row>
        <row r="268">
          <cell r="H268" t="str">
            <v>F2+, National Short Term Rating</v>
          </cell>
        </row>
        <row r="269">
          <cell r="H269" t="str">
            <v>F4, National Short Term Rating</v>
          </cell>
        </row>
        <row r="270">
          <cell r="H270" t="str">
            <v>F5, National Short Term Rating</v>
          </cell>
        </row>
        <row r="271">
          <cell r="H271" t="str">
            <v>NR, Managed Fund Volatility</v>
          </cell>
        </row>
        <row r="272">
          <cell r="H272" t="str">
            <v>V1+, Managed Fund Volatility</v>
          </cell>
        </row>
        <row r="273">
          <cell r="H273" t="str">
            <v>V1, Managed Fund Volatility</v>
          </cell>
        </row>
        <row r="274">
          <cell r="H274" t="str">
            <v>V2, Managed Fund Volatility</v>
          </cell>
        </row>
        <row r="275">
          <cell r="H275" t="str">
            <v>V3, Managed Fund Volatility</v>
          </cell>
        </row>
        <row r="276">
          <cell r="H276" t="str">
            <v>V4, Managed Fund Volatility</v>
          </cell>
        </row>
        <row r="277">
          <cell r="H277" t="str">
            <v>V5, Managed Fund Volatility</v>
          </cell>
        </row>
        <row r="278">
          <cell r="H278" t="str">
            <v>V6, Managed Fund Volatility</v>
          </cell>
        </row>
        <row r="279">
          <cell r="H279" t="str">
            <v>V7, Managed Fund Volatility</v>
          </cell>
        </row>
        <row r="280">
          <cell r="H280" t="str">
            <v>V8, Managed Fund Volatility</v>
          </cell>
        </row>
        <row r="281">
          <cell r="H281" t="str">
            <v>V9, Managed Fund Volatility</v>
          </cell>
        </row>
        <row r="282">
          <cell r="H282" t="str">
            <v>V10, Managed Fund Volatility</v>
          </cell>
        </row>
        <row r="283">
          <cell r="H283" t="str">
            <v>PIF, Managed Fund Volatility</v>
          </cell>
        </row>
        <row r="284">
          <cell r="H284" t="str">
            <v>WD, Managed Fund Volatility</v>
          </cell>
        </row>
        <row r="285">
          <cell r="H285" t="str">
            <v>NR, CMBS Special Servicer Rating</v>
          </cell>
        </row>
        <row r="286">
          <cell r="H286" t="str">
            <v>CSS1, CMBS Special Servicer Rating</v>
          </cell>
        </row>
        <row r="287">
          <cell r="H287" t="str">
            <v>CSS2, CMBS Special Servicer Rating</v>
          </cell>
        </row>
        <row r="288">
          <cell r="H288" t="str">
            <v>CSS3, CMBS Special Servicer Rating</v>
          </cell>
        </row>
        <row r="289">
          <cell r="H289" t="str">
            <v>CSS4, CMBS Special Servicer Rating</v>
          </cell>
        </row>
        <row r="290">
          <cell r="H290" t="str">
            <v>CSS4 Co-op, CMBS Special Servicer Rating</v>
          </cell>
        </row>
        <row r="291">
          <cell r="H291" t="str">
            <v>CSS3 Co-op, CMBS Special Servicer Rating</v>
          </cell>
        </row>
        <row r="292">
          <cell r="H292" t="str">
            <v>CSS2 Co-op, CMBS Special Servicer Rating</v>
          </cell>
        </row>
        <row r="293">
          <cell r="H293" t="str">
            <v>CSS1 Co-op, CMBS Special Servicer Rating</v>
          </cell>
        </row>
        <row r="294">
          <cell r="H294" t="str">
            <v>CSS1+, CMBS Special Servicer Rating</v>
          </cell>
        </row>
        <row r="295">
          <cell r="H295" t="str">
            <v>CSS1-, CMBS Special Servicer Rating</v>
          </cell>
        </row>
        <row r="296">
          <cell r="H296" t="str">
            <v>CSS2+, CMBS Special Servicer Rating</v>
          </cell>
        </row>
        <row r="297">
          <cell r="H297" t="str">
            <v>CSS2-, CMBS Special Servicer Rating</v>
          </cell>
        </row>
        <row r="298">
          <cell r="H298" t="str">
            <v>CSS3+, CMBS Special Servicer Rating</v>
          </cell>
        </row>
        <row r="299">
          <cell r="H299" t="str">
            <v>CSS3-, CMBS Special Servicer Rating</v>
          </cell>
        </row>
        <row r="300">
          <cell r="H300" t="str">
            <v>CSS4+, CMBS Special Servicer Rating</v>
          </cell>
        </row>
        <row r="301">
          <cell r="H301" t="str">
            <v>CSS4-, CMBS Special Servicer Rating</v>
          </cell>
        </row>
        <row r="302">
          <cell r="H302" t="str">
            <v>CSS1- Co-op, CMBS Special Servicer Rating</v>
          </cell>
        </row>
        <row r="303">
          <cell r="H303" t="str">
            <v>CSS1+ Co-op, CMBS Special Servicer Rating</v>
          </cell>
        </row>
        <row r="304">
          <cell r="H304" t="str">
            <v>CSS2- Co-op, CMBS Special Servicer Rating</v>
          </cell>
        </row>
        <row r="305">
          <cell r="H305" t="str">
            <v>CSS2+ Co-op, CMBS Special Servicer Rating</v>
          </cell>
        </row>
        <row r="306">
          <cell r="H306" t="str">
            <v>CSS3- Co-op, CMBS Special Servicer Rating</v>
          </cell>
        </row>
        <row r="307">
          <cell r="H307" t="str">
            <v>CSS3+ Co-op, CMBS Special Servicer Rating</v>
          </cell>
        </row>
        <row r="308">
          <cell r="H308" t="str">
            <v>CSS4- Co-op, CMBS Special Servicer Rating</v>
          </cell>
        </row>
        <row r="309">
          <cell r="H309" t="str">
            <v>CSS4+ Co-op, CMBS Special Servicer Rating</v>
          </cell>
        </row>
        <row r="310">
          <cell r="H310" t="str">
            <v>CSS2+ (JPN), CMBS Special Servicer Rating</v>
          </cell>
        </row>
        <row r="311">
          <cell r="H311" t="str">
            <v>CSS3+(ITA), CMBS Special Servicer Rating</v>
          </cell>
        </row>
        <row r="312">
          <cell r="H312" t="str">
            <v>CSS3 (JPN), CMBS Special Servicer Rating</v>
          </cell>
        </row>
        <row r="313">
          <cell r="H313" t="str">
            <v>CSS3 (UK), CMBS Special Servicer Rating</v>
          </cell>
        </row>
        <row r="314">
          <cell r="H314" t="str">
            <v>CSS3+ (UK), CMBS Special Servicer Rating</v>
          </cell>
        </row>
        <row r="315">
          <cell r="H315" t="str">
            <v>CSS2 (ITA), CMBS Special Servicer Rating</v>
          </cell>
        </row>
        <row r="316">
          <cell r="H316" t="str">
            <v>CSS3+(JPN), CMBS Special Servicer Rating</v>
          </cell>
        </row>
        <row r="317">
          <cell r="H317" t="str">
            <v>CSS2(UK), CMBS Special Servicer Rating</v>
          </cell>
        </row>
        <row r="318">
          <cell r="H318" t="str">
            <v>Acceptable, CMBS Special Servicer Rating</v>
          </cell>
        </row>
        <row r="319">
          <cell r="H319" t="str">
            <v>Unacceptable, CMBS Special Servicer Rating</v>
          </cell>
        </row>
        <row r="320">
          <cell r="H320" t="str">
            <v>CSS2(JPN), CMBS Special Servicer Rating</v>
          </cell>
        </row>
        <row r="321">
          <cell r="H321" t="str">
            <v>CSS2+(ITA), CMBS Special Servicer Rating</v>
          </cell>
        </row>
        <row r="322">
          <cell r="H322" t="str">
            <v>CSS3IT, CMBS Special Servicer Rating</v>
          </cell>
        </row>
        <row r="323">
          <cell r="H323" t="str">
            <v>CSS2IT, CMBS Special Servicer Rating</v>
          </cell>
        </row>
        <row r="324">
          <cell r="H324" t="str">
            <v>CSS2+IT, CMBS Special Servicer Rating</v>
          </cell>
        </row>
        <row r="325">
          <cell r="H325" t="str">
            <v>CSS2 Large Loans, CMBS Special Servicer Rating</v>
          </cell>
        </row>
        <row r="326">
          <cell r="H326" t="str">
            <v>CSS1 Small Loans, CMBS Specail Servicer Rating</v>
          </cell>
        </row>
        <row r="327">
          <cell r="H327" t="str">
            <v>CSS1-Small Loans, CMBS Special Servicer Rating</v>
          </cell>
        </row>
        <row r="328">
          <cell r="H328" t="str">
            <v>CSS2+Small Loans, CMBS Special Servicer Rating</v>
          </cell>
        </row>
        <row r="329">
          <cell r="H329" t="str">
            <v>CSS2 Small Loans, CMBS Special Servicer Rating</v>
          </cell>
        </row>
        <row r="330">
          <cell r="H330" t="str">
            <v>CSS2-Small Loans, CMBS Special Servicer Rating</v>
          </cell>
        </row>
        <row r="331">
          <cell r="H331" t="str">
            <v>CSS3+Small Loans, CMBS Special Servicer Rating</v>
          </cell>
        </row>
        <row r="332">
          <cell r="H332" t="str">
            <v>CSS3 Small Loans, CMBS Special Servicer Rating</v>
          </cell>
        </row>
        <row r="333">
          <cell r="H333" t="str">
            <v>CSS3-Small Loans, CMBS Special Servicer Rating</v>
          </cell>
        </row>
        <row r="334">
          <cell r="H334" t="str">
            <v>CSS4 Small Loans, CMBS Special Servicer Rating</v>
          </cell>
        </row>
        <row r="335">
          <cell r="H335" t="str">
            <v>CSS3+IT, CMBS Special Servicer Rating</v>
          </cell>
        </row>
        <row r="336">
          <cell r="H336" t="str">
            <v>CSS2-D, CMBS Special Servicer Rating</v>
          </cell>
        </row>
        <row r="337">
          <cell r="H337" t="str">
            <v>CSS3+D, CMBS Special Servicer Rating</v>
          </cell>
        </row>
        <row r="338">
          <cell r="H338" t="str">
            <v>CSS2- (JPN), CMBS Special Servicer Rating</v>
          </cell>
        </row>
        <row r="339">
          <cell r="H339" t="str">
            <v>CSS3 (D), CMBS Special Servicer Rating</v>
          </cell>
        </row>
        <row r="340">
          <cell r="H340" t="str">
            <v>CSS2 (D), CMBS Special Servicer Rating</v>
          </cell>
        </row>
        <row r="341">
          <cell r="H341" t="str">
            <v>WD, CMBS Special Servicer Rating</v>
          </cell>
        </row>
        <row r="342">
          <cell r="H342" t="str">
            <v>NR, CMBS Primary Servicer Rating</v>
          </cell>
        </row>
        <row r="343">
          <cell r="H343" t="str">
            <v>CPS1, CMBS Primary Servicer Rating</v>
          </cell>
        </row>
        <row r="344">
          <cell r="H344" t="str">
            <v>CPS2, CMBS Primary Servicer Rating</v>
          </cell>
        </row>
        <row r="345">
          <cell r="H345" t="str">
            <v>CPS3, CMBS Primary Servicer Rating</v>
          </cell>
        </row>
        <row r="346">
          <cell r="H346" t="str">
            <v>CPS4, CMBS Primary Servicer Rating</v>
          </cell>
        </row>
        <row r="347">
          <cell r="H347" t="str">
            <v>CPS4 Co-op, CMBS Primary Servicer Rating</v>
          </cell>
        </row>
        <row r="348">
          <cell r="H348" t="str">
            <v>CPS3 Co-op, CMBS Primary Servicer Rating</v>
          </cell>
        </row>
        <row r="349">
          <cell r="H349" t="str">
            <v>CPS2 Co-op, CMBS Primary Servicer Rating</v>
          </cell>
        </row>
        <row r="350">
          <cell r="H350" t="str">
            <v>CPS1 Co-op, CMBS Primary Servicer Rating</v>
          </cell>
        </row>
        <row r="351">
          <cell r="H351" t="str">
            <v>CPS1+, CMBS Primary Servicer Rating</v>
          </cell>
        </row>
        <row r="352">
          <cell r="H352" t="str">
            <v>CPS1-, CMBS Primary Servicer Rating</v>
          </cell>
        </row>
        <row r="353">
          <cell r="H353" t="str">
            <v>CPS2+, CMBS Primary Servicer Rating</v>
          </cell>
        </row>
        <row r="354">
          <cell r="H354" t="str">
            <v>CPS2-, CMBS Primary Servicer Rating</v>
          </cell>
        </row>
        <row r="355">
          <cell r="H355" t="str">
            <v>CPS3+, CMBS Primary Servicer Rating</v>
          </cell>
        </row>
        <row r="356">
          <cell r="H356" t="str">
            <v>CPS3-, CMBS Primary Servicer Rating</v>
          </cell>
        </row>
        <row r="357">
          <cell r="H357" t="str">
            <v>CPS4+, CMBS Primary Servicer Rating</v>
          </cell>
        </row>
        <row r="358">
          <cell r="H358" t="str">
            <v>CPS4-, CMBS Primary Servicer Rating</v>
          </cell>
        </row>
        <row r="359">
          <cell r="H359" t="str">
            <v>CPS1+ Co-op, CMBS Primary Servicer Rating</v>
          </cell>
        </row>
        <row r="360">
          <cell r="H360" t="str">
            <v>CPS1- Co-op, CMBS Primary Servicer Rating</v>
          </cell>
        </row>
        <row r="361">
          <cell r="H361" t="str">
            <v>CPS2+ Co-op, CMBS Primary Servicer Rating</v>
          </cell>
        </row>
        <row r="362">
          <cell r="H362" t="str">
            <v>CPS2- Co-op, CMBS Primary Servicer Rating</v>
          </cell>
        </row>
        <row r="363">
          <cell r="H363" t="str">
            <v>CPS3+ Co-op, CMBS Primary Servicer Rating</v>
          </cell>
        </row>
        <row r="364">
          <cell r="H364" t="str">
            <v>CPS3- Co-op, CMBS Primary Servicer Rating</v>
          </cell>
        </row>
        <row r="365">
          <cell r="H365" t="str">
            <v>CPS4- Co-op, CMBS Primary Servicer Rating</v>
          </cell>
        </row>
        <row r="366">
          <cell r="H366" t="str">
            <v>CPS4+ Co-op, CMBS Primary Servicer Rating</v>
          </cell>
        </row>
        <row r="367">
          <cell r="H367" t="str">
            <v>CPS2- (UK), CMBS Primary Servicer Rating</v>
          </cell>
        </row>
        <row r="368">
          <cell r="H368" t="str">
            <v>CPS3 (UK), CMBS Primary Servicer Rating</v>
          </cell>
        </row>
        <row r="369">
          <cell r="H369" t="str">
            <v>CPS3+ (UK), CMBS Primary Servicer Rating</v>
          </cell>
        </row>
        <row r="370">
          <cell r="H370" t="str">
            <v>CPS2+(UK), CMBS Primary Servicer Rating</v>
          </cell>
        </row>
        <row r="371">
          <cell r="H371" t="str">
            <v>CPS2(UK), CMBS Primary Servicer Rating</v>
          </cell>
        </row>
        <row r="372">
          <cell r="H372" t="str">
            <v>Acceptable, CMBS Primary Servicer Rating</v>
          </cell>
        </row>
        <row r="373">
          <cell r="H373" t="str">
            <v>Unacceptable, CMBS Primary Servicer Rating</v>
          </cell>
        </row>
        <row r="374">
          <cell r="H374" t="str">
            <v>CPS3IT, CMBS Primary Servicer Rating</v>
          </cell>
        </row>
        <row r="375">
          <cell r="H375" t="str">
            <v>CPS2(JPN), CMBS Primary Servicer Rating</v>
          </cell>
        </row>
        <row r="376">
          <cell r="H376" t="str">
            <v>CPS3 Small Loans, CMBS Primary Servicer Rating</v>
          </cell>
        </row>
        <row r="377">
          <cell r="H377" t="str">
            <v>CPS3+Small Loans, CMBS Primary Servicer Rating</v>
          </cell>
        </row>
        <row r="378">
          <cell r="H378" t="str">
            <v>CPS1 Small Loans, CMBS Primary Servicer Rating</v>
          </cell>
        </row>
        <row r="379">
          <cell r="H379" t="str">
            <v>CPS1-Small Loans, CMBS Primary Servicer Rating</v>
          </cell>
        </row>
        <row r="380">
          <cell r="H380" t="str">
            <v>CPS2+Small Loans, CMBS Primary Servicer Rating</v>
          </cell>
        </row>
        <row r="381">
          <cell r="H381" t="str">
            <v>CPS2 Small Loans, CMBS Primary Servicer Rating</v>
          </cell>
        </row>
        <row r="382">
          <cell r="H382" t="str">
            <v>CPS2-Small Loans, CMBS Primary Servicer Rating</v>
          </cell>
        </row>
        <row r="383">
          <cell r="H383" t="str">
            <v>CPS3-Small Loans, CMBS Primary Servicer Rating</v>
          </cell>
        </row>
        <row r="384">
          <cell r="H384" t="str">
            <v>CPS4 Small Loans, CMBS Primary Servicer Rating</v>
          </cell>
        </row>
        <row r="385">
          <cell r="H385" t="str">
            <v>CPS3+IT, CMBS Primary Servicer Rating</v>
          </cell>
        </row>
        <row r="386">
          <cell r="H386" t="str">
            <v>CPS2+(JPN), CMBS Primary Servicer Rating</v>
          </cell>
        </row>
        <row r="387">
          <cell r="H387" t="str">
            <v>CPS3+D, CMBS Primary Servicer Rating</v>
          </cell>
        </row>
        <row r="388">
          <cell r="H388" t="str">
            <v>WD, CMBS Primary Servicer Rating</v>
          </cell>
        </row>
        <row r="389">
          <cell r="H389" t="str">
            <v>CPS2-D, CMBS Primary Servicer Rating</v>
          </cell>
        </row>
        <row r="390">
          <cell r="H390" t="str">
            <v>NR, CMBS Master Servicer Rating</v>
          </cell>
        </row>
        <row r="391">
          <cell r="H391" t="str">
            <v>CMS1, CMBS Master Servicer Rating</v>
          </cell>
        </row>
        <row r="392">
          <cell r="H392" t="str">
            <v>CMS2, CMBS Master Servicer Rating</v>
          </cell>
        </row>
        <row r="393">
          <cell r="H393" t="str">
            <v>CMS3, CMBS Master Servicer Rating</v>
          </cell>
        </row>
        <row r="394">
          <cell r="H394" t="str">
            <v>CMS4, CMBS Master Servicer Rating</v>
          </cell>
        </row>
        <row r="395">
          <cell r="H395" t="str">
            <v>CMS4 Co-op, CMBS Master Servicer Rating</v>
          </cell>
        </row>
        <row r="396">
          <cell r="H396" t="str">
            <v>CMS3 Co-op, CMBS Master Servicer Rating</v>
          </cell>
        </row>
        <row r="397">
          <cell r="H397" t="str">
            <v>CMS2 Co-op, CMBS Master Servicer Rating</v>
          </cell>
        </row>
        <row r="398">
          <cell r="H398" t="str">
            <v>CMS1 Co-op, CMBS Master Servicer Rating</v>
          </cell>
        </row>
        <row r="399">
          <cell r="H399" t="str">
            <v>CMS1+, CMBS Master Servicer Rating</v>
          </cell>
        </row>
        <row r="400">
          <cell r="H400" t="str">
            <v>CMS1-, CMBS Master Servicer Rating</v>
          </cell>
        </row>
        <row r="401">
          <cell r="H401" t="str">
            <v>CMS2+, CMBS Master Servicer Rating</v>
          </cell>
        </row>
        <row r="402">
          <cell r="H402" t="str">
            <v>CMS2-, CMBS Master Servicer Rating</v>
          </cell>
        </row>
        <row r="403">
          <cell r="H403" t="str">
            <v>CMS3+, CMBS Master Servicer Rating</v>
          </cell>
        </row>
        <row r="404">
          <cell r="H404" t="str">
            <v>CMS3-, CMBS Master Servicer Rating</v>
          </cell>
        </row>
        <row r="405">
          <cell r="H405" t="str">
            <v>CMS4+, CMBS Master Servicer Rating</v>
          </cell>
        </row>
        <row r="406">
          <cell r="H406" t="str">
            <v>CMS4-, CMBS Master Servicer Rating</v>
          </cell>
        </row>
        <row r="407">
          <cell r="H407" t="str">
            <v>CMS3+ Co-op, CMBS Master Servicer Rating</v>
          </cell>
        </row>
        <row r="408">
          <cell r="H408" t="str">
            <v>CMS1+ Co-op, CMBS Master Servicer Rating</v>
          </cell>
        </row>
        <row r="409">
          <cell r="H409" t="str">
            <v>CMS1- Co-op, CMBS Master Servicer Rating</v>
          </cell>
        </row>
        <row r="410">
          <cell r="H410" t="str">
            <v>CMS2- Co-op, CMBS Master Servicer Rating</v>
          </cell>
        </row>
        <row r="411">
          <cell r="H411" t="str">
            <v>CMS3- Co-op, CMBS Master Servicer Rating</v>
          </cell>
        </row>
        <row r="412">
          <cell r="H412" t="str">
            <v>CMS4- Co-op, CMBS Master Servicer Rating</v>
          </cell>
        </row>
        <row r="413">
          <cell r="H413" t="str">
            <v>CMS4+ Co-op, CMBS Master Servicer Rating</v>
          </cell>
        </row>
        <row r="414">
          <cell r="H414" t="str">
            <v>CMS2+ Co-op, CMBS Master Servicer Rating</v>
          </cell>
        </row>
        <row r="415">
          <cell r="H415" t="str">
            <v>Acceptable, CMBS Master Servicer Rating</v>
          </cell>
        </row>
        <row r="416">
          <cell r="H416" t="str">
            <v>Unacceptable, CMBS Master Servicer Rating</v>
          </cell>
        </row>
        <row r="417">
          <cell r="H417" t="str">
            <v>CMS2(JPN), CMBS Master Servicer Rating</v>
          </cell>
        </row>
        <row r="418">
          <cell r="H418" t="str">
            <v>CMS1 Small Loans, CMBS Master Servicer Rating</v>
          </cell>
        </row>
        <row r="419">
          <cell r="H419" t="str">
            <v>CMS1-Small Loans, CMBS Master Servicer Rating</v>
          </cell>
        </row>
        <row r="420">
          <cell r="H420" t="str">
            <v>CMS2+Small Loans, CMBS Master Servicer Rating</v>
          </cell>
        </row>
        <row r="421">
          <cell r="H421" t="str">
            <v>CMS2 Small Loans, CMBS Master Servicer Rating</v>
          </cell>
        </row>
        <row r="422">
          <cell r="H422" t="str">
            <v>CMS2-Small Loans, CMBS Master Servicer Rating</v>
          </cell>
        </row>
        <row r="423">
          <cell r="H423" t="str">
            <v>CMS3+Small Loans, CMBS Master Servicer Rating</v>
          </cell>
        </row>
        <row r="424">
          <cell r="H424" t="str">
            <v>CMS3 Small Loans, CMBS Master Servicer Rating</v>
          </cell>
        </row>
        <row r="425">
          <cell r="H425" t="str">
            <v>CMS3-Small Loans, CMBS Master Servicer Rating</v>
          </cell>
        </row>
        <row r="426">
          <cell r="H426" t="str">
            <v>CMS4 Small Loans, CMBS Master Servicer Rating</v>
          </cell>
        </row>
        <row r="427">
          <cell r="H427" t="str">
            <v>CMS2+(JPN), CMBS Master Servicer Rating</v>
          </cell>
        </row>
        <row r="428">
          <cell r="H428" t="str">
            <v>WD, CMBS Master Servicer Rating</v>
          </cell>
        </row>
        <row r="429">
          <cell r="H429" t="str">
            <v>NR, RMBS Special Servicer Rating</v>
          </cell>
        </row>
        <row r="430">
          <cell r="H430" t="str">
            <v>RSS1, RMBS Special Servicer Rating</v>
          </cell>
        </row>
        <row r="431">
          <cell r="H431" t="str">
            <v>RSS2, RMBS Special Servicer Rating</v>
          </cell>
        </row>
        <row r="432">
          <cell r="H432" t="str">
            <v>RSS3, RMBS Special Servicer Rating</v>
          </cell>
        </row>
        <row r="433">
          <cell r="H433" t="str">
            <v>RSS4, RMBS Special Servicer Rating</v>
          </cell>
        </row>
        <row r="434">
          <cell r="H434" t="str">
            <v>RSS5, RMBS Special Servicer Rating</v>
          </cell>
        </row>
        <row r="435">
          <cell r="H435" t="str">
            <v>RSS1+, RMBS Special Servicer Rating</v>
          </cell>
        </row>
        <row r="436">
          <cell r="H436" t="str">
            <v>RSS1-, RMBS Special Servicer Rating</v>
          </cell>
        </row>
        <row r="437">
          <cell r="H437" t="str">
            <v>RSS2+, RMBS Special Servicer Rating</v>
          </cell>
        </row>
        <row r="438">
          <cell r="H438" t="str">
            <v>RSS2-, RMBS Special Servicer Rating</v>
          </cell>
        </row>
        <row r="439">
          <cell r="H439" t="str">
            <v>RSS3+, RMBS Special Servicer Rating</v>
          </cell>
        </row>
        <row r="440">
          <cell r="H440" t="str">
            <v>RSS3-, RMBS Special Servicer Rating</v>
          </cell>
        </row>
        <row r="441">
          <cell r="H441" t="str">
            <v>RSS4+, RMBS Special Servicer Rating</v>
          </cell>
        </row>
        <row r="442">
          <cell r="H442" t="str">
            <v>RSS4-, RMBS Special Servicer Rating</v>
          </cell>
        </row>
        <row r="443">
          <cell r="H443" t="str">
            <v>RSS5+, RMBS Special Servicer Rating</v>
          </cell>
        </row>
        <row r="444">
          <cell r="H444" t="str">
            <v>RSS5-, RMBS Special Servicer Rating</v>
          </cell>
        </row>
        <row r="445">
          <cell r="H445" t="str">
            <v>RSS3+(ITA), RMBS Special Servicer Rating</v>
          </cell>
        </row>
        <row r="446">
          <cell r="H446" t="str">
            <v>RSS3(JPN), RMBS Special Servicer Rating</v>
          </cell>
        </row>
        <row r="447">
          <cell r="H447" t="str">
            <v>RSS2(ITA), RMBS Special Servicer Rating</v>
          </cell>
        </row>
        <row r="448">
          <cell r="H448" t="str">
            <v>RSS2(UK), RMBS Special Servicer Rating</v>
          </cell>
        </row>
        <row r="449">
          <cell r="H449" t="str">
            <v>RSS3(UK), RMBS Special Servicer Rating</v>
          </cell>
        </row>
        <row r="450">
          <cell r="H450" t="str">
            <v>RSS2+(ITA), RMBS Special Servicer Rating</v>
          </cell>
        </row>
        <row r="451">
          <cell r="H451" t="str">
            <v>RSS2+IT, RMBS Special Servicer Rating</v>
          </cell>
        </row>
        <row r="452">
          <cell r="H452" t="str">
            <v>RSS3IT, RMBS Special Servicer Rating</v>
          </cell>
        </row>
        <row r="453">
          <cell r="H453" t="str">
            <v>RSS2IT, RMBS Special Servicer Rating</v>
          </cell>
        </row>
        <row r="454">
          <cell r="H454" t="str">
            <v>RPS2UK, RMBS Special Servicer Rating</v>
          </cell>
        </row>
        <row r="455">
          <cell r="H455" t="str">
            <v>RSS2+UK, RMBS Special Servicer Rating</v>
          </cell>
        </row>
        <row r="456">
          <cell r="H456" t="str">
            <v>RSS2(JPN), RMBS Special Servicer Rating</v>
          </cell>
        </row>
        <row r="457">
          <cell r="H457" t="str">
            <v>RSS3+IT, RMBS Special Servicer Rating</v>
          </cell>
        </row>
        <row r="458">
          <cell r="H458" t="str">
            <v>RSS3+(JPN), RMBS Special Servicer Rating</v>
          </cell>
        </row>
        <row r="459">
          <cell r="H459" t="str">
            <v>RSS2+(JPN), RMBS Special Servicer Rating</v>
          </cell>
        </row>
        <row r="460">
          <cell r="H460" t="str">
            <v>RSS3NL, RMBS Special Servicer Rating</v>
          </cell>
        </row>
        <row r="461">
          <cell r="H461" t="str">
            <v>RSS2-D, RMBS Special Servicer Rating</v>
          </cell>
        </row>
        <row r="462">
          <cell r="H462" t="str">
            <v>RSS3+D, RMBS Special Servicer Rating</v>
          </cell>
        </row>
        <row r="463">
          <cell r="H463" t="str">
            <v>RSS3+UK, RMBS Special Servicer Rating</v>
          </cell>
        </row>
        <row r="464">
          <cell r="H464" t="str">
            <v>RSS2- (JPN), RMBS Special Servicer Rating</v>
          </cell>
        </row>
        <row r="465">
          <cell r="H465" t="str">
            <v>RSS3 (D), RMBS Special Servicer Rating</v>
          </cell>
        </row>
        <row r="466">
          <cell r="H466" t="str">
            <v>RSS2 (D), RMBS Special Servicer Rating</v>
          </cell>
        </row>
        <row r="467">
          <cell r="H467" t="str">
            <v>RSS3+NL, RMBS Special Servicer Rating</v>
          </cell>
        </row>
        <row r="468">
          <cell r="H468" t="str">
            <v>WD, RMBS Special Servicer Rating</v>
          </cell>
        </row>
        <row r="469">
          <cell r="H469" t="str">
            <v>RPS3UK, RMBS Special Servicer Rating</v>
          </cell>
        </row>
        <row r="470">
          <cell r="H470" t="str">
            <v>RSS2-NL, RMBS Special Servicer Rating</v>
          </cell>
        </row>
        <row r="471">
          <cell r="H471" t="str">
            <v>NR, RMBS Primary Servicer - Home Equity Rating</v>
          </cell>
        </row>
        <row r="472">
          <cell r="H472" t="str">
            <v>RPS1, RMBS Primary Servicer - Home Equity Rating</v>
          </cell>
        </row>
        <row r="473">
          <cell r="H473" t="str">
            <v>RPS2, RMBS Primary Servicer - Home Equity Rating</v>
          </cell>
        </row>
        <row r="474">
          <cell r="H474" t="str">
            <v>RPS3, RMBS Primary Servicer - Home Equity Rating</v>
          </cell>
        </row>
        <row r="475">
          <cell r="H475" t="str">
            <v>RPS4, RMBS Primary Servicer - Home Equity Rating</v>
          </cell>
        </row>
        <row r="476">
          <cell r="H476" t="str">
            <v>RPS5, RMBS Primary Servicer - Home Equity Rating</v>
          </cell>
        </row>
        <row r="477">
          <cell r="H477" t="str">
            <v>RPS1+, RMBS Primary Servicer - Home Equity Rating</v>
          </cell>
        </row>
        <row r="478">
          <cell r="H478" t="str">
            <v>RPS1-, RMBS Primary Servicer - Home Equity Rating</v>
          </cell>
        </row>
        <row r="479">
          <cell r="H479" t="str">
            <v>RPS2+, RMBS Primary Servicer - Home Equity Rating</v>
          </cell>
        </row>
        <row r="480">
          <cell r="H480" t="str">
            <v>RPS2-, RMBS Primary Servicer - Home Equity Rating</v>
          </cell>
        </row>
        <row r="481">
          <cell r="H481" t="str">
            <v>RPS3+, RMBS Primary Servicer - Home Equity Rating</v>
          </cell>
        </row>
        <row r="482">
          <cell r="H482" t="str">
            <v>RPS3-, RMBS Primary Servicer - Home Equity Rating</v>
          </cell>
        </row>
        <row r="483">
          <cell r="H483" t="str">
            <v>RPS4+, RMBS Primary Servicer - Home Equity Rating</v>
          </cell>
        </row>
        <row r="484">
          <cell r="H484" t="str">
            <v>RPS4-, RMBS Primary Servicer - Home Equity Rating</v>
          </cell>
        </row>
        <row r="485">
          <cell r="H485" t="str">
            <v>RPS5+, RMBS Primary Servicer - Home Equity Rating</v>
          </cell>
        </row>
        <row r="486">
          <cell r="H486" t="str">
            <v>RPS5-, RMBS Primary Servicer - Home Equity Rating</v>
          </cell>
        </row>
        <row r="487">
          <cell r="H487" t="str">
            <v>RPS3(UK), RMBS Primary Servicer - Home Equity Rating</v>
          </cell>
        </row>
        <row r="488">
          <cell r="H488" t="str">
            <v>RPS3+(JPN), RMBS Primary Servicer - Home Equity Rating</v>
          </cell>
        </row>
        <row r="489">
          <cell r="H489" t="str">
            <v>RPS2+UK, RMBS Primary Servicer - Home Equity Rating</v>
          </cell>
        </row>
        <row r="490">
          <cell r="H490" t="str">
            <v>RPS2-UK, RMBS Primary Servicer - Home Equity Rating</v>
          </cell>
        </row>
        <row r="491">
          <cell r="H491" t="str">
            <v>RPS3IT, RMBS Primary Servicer - Home Equity Rating</v>
          </cell>
        </row>
        <row r="492">
          <cell r="H492" t="str">
            <v>WD, RMBS Primary Servicer - Home Equity Rating</v>
          </cell>
        </row>
        <row r="493">
          <cell r="H493" t="str">
            <v>NR, RMBS Primary Servicer - High LTV Rating</v>
          </cell>
        </row>
        <row r="494">
          <cell r="H494" t="str">
            <v>RPS1, RMBS Primary Servicer - High LTV Rating</v>
          </cell>
        </row>
        <row r="495">
          <cell r="H495" t="str">
            <v>RPS2, RMBS Primary Servicer - High LTV Rating</v>
          </cell>
        </row>
        <row r="496">
          <cell r="H496" t="str">
            <v>RPS3, RMBS Primary Servicer - High LTV Rating</v>
          </cell>
        </row>
        <row r="497">
          <cell r="H497" t="str">
            <v>RPS4, RMBS Primary Servicer - High LTV Rating</v>
          </cell>
        </row>
        <row r="498">
          <cell r="H498" t="str">
            <v>RPS5, RMBS Primary Servicer - High LTV Rating</v>
          </cell>
        </row>
        <row r="499">
          <cell r="H499" t="str">
            <v>RPS1+, RMBS Primary Servicer - High LTV Rating</v>
          </cell>
        </row>
        <row r="500">
          <cell r="H500" t="str">
            <v>RPS1-, RMBS Primary Servicer - High LTV Rating</v>
          </cell>
        </row>
        <row r="501">
          <cell r="H501" t="str">
            <v>RPS2+, RMBS Primary Servicer - High LTV Rating</v>
          </cell>
        </row>
        <row r="502">
          <cell r="H502" t="str">
            <v>RPS2-, RMBS Primary Servicer - High LTV Rating</v>
          </cell>
        </row>
        <row r="503">
          <cell r="H503" t="str">
            <v>RPS3+, RMBS Primary Servicer - High LTV Rating</v>
          </cell>
        </row>
        <row r="504">
          <cell r="H504" t="str">
            <v>RPS3-, RMBS Primary Servicer - High LTV Rating</v>
          </cell>
        </row>
        <row r="505">
          <cell r="H505" t="str">
            <v>RPS4+, RMBS Primary Servicer - High LTV Rating</v>
          </cell>
        </row>
        <row r="506">
          <cell r="H506" t="str">
            <v>RPS4-, RMBS Primary Servicer - High LTV Rating</v>
          </cell>
        </row>
        <row r="507">
          <cell r="H507" t="str">
            <v>RPS5+, RMBS Primary Servicer - High LTV Rating</v>
          </cell>
        </row>
        <row r="508">
          <cell r="H508" t="str">
            <v>RPS5-, RMBS Primary Servicer - High LTV Rating</v>
          </cell>
        </row>
        <row r="509">
          <cell r="H509" t="str">
            <v>RPS3(UK), RMBS Primary Servicer - High LTV Rating</v>
          </cell>
        </row>
        <row r="510">
          <cell r="H510" t="str">
            <v>RPS3+(JPN), RMBS Primary Servicer - High LTV Rating</v>
          </cell>
        </row>
        <row r="511">
          <cell r="H511" t="str">
            <v>RPS2+UK, RMBS Primary Servicer - High LTV Rating</v>
          </cell>
        </row>
        <row r="512">
          <cell r="H512" t="str">
            <v>RPS2-UK, RMBS Primary Servicer - High LTV Rating</v>
          </cell>
        </row>
        <row r="513">
          <cell r="H513" t="str">
            <v>RPS3IT, RMBS Primary Servicer - High LTV Rating</v>
          </cell>
        </row>
        <row r="514">
          <cell r="H514" t="str">
            <v>WD, RMBS Primary Servicer - High LTV Rating</v>
          </cell>
        </row>
        <row r="515">
          <cell r="H515" t="str">
            <v>NR, RMBS Primary Servicer - Sub Prime Rating</v>
          </cell>
        </row>
        <row r="516">
          <cell r="H516" t="str">
            <v>RPS1, RMBS Primary Servicer - Sub Prime Rating</v>
          </cell>
        </row>
        <row r="517">
          <cell r="H517" t="str">
            <v>RPS2, RMBS Primary Servicer - Sub Prime Rating</v>
          </cell>
        </row>
        <row r="518">
          <cell r="H518" t="str">
            <v>RPS3, RMBS Primary Servicer - Sub Prime Rating</v>
          </cell>
        </row>
        <row r="519">
          <cell r="H519" t="str">
            <v>RPS4, RMBS Primary Servicer - Sub Prime Rating</v>
          </cell>
        </row>
        <row r="520">
          <cell r="H520" t="str">
            <v>RPS5, RMBS Primary Servicer - Sub Prime Rating</v>
          </cell>
        </row>
        <row r="521">
          <cell r="H521" t="str">
            <v>RPS1+, RMBS Primary Servicer - Sub Prime Rating</v>
          </cell>
        </row>
        <row r="522">
          <cell r="H522" t="str">
            <v>RPS1-, RMBS Primary Servicer - Sub Prime Rating</v>
          </cell>
        </row>
        <row r="523">
          <cell r="H523" t="str">
            <v>RPS2+, RMBS Primary Servicer - Sub Prime Rating</v>
          </cell>
        </row>
        <row r="524">
          <cell r="H524" t="str">
            <v>RPS2-, RMBS Primary Servicer - Sub Prime Rating</v>
          </cell>
        </row>
        <row r="525">
          <cell r="H525" t="str">
            <v>RPS3+, RMBS Primary Servicer - Sub Prime Rating</v>
          </cell>
        </row>
        <row r="526">
          <cell r="H526" t="str">
            <v>RPS3-, RMBS Primary Servicer - Sub Prime Rating</v>
          </cell>
        </row>
        <row r="527">
          <cell r="H527" t="str">
            <v>RPS4+, RMBS Primary Servicer - Sub Prime Rating</v>
          </cell>
        </row>
        <row r="528">
          <cell r="H528" t="str">
            <v>RPS4-, RMBS Primary Servicer - Sub Prime Rating</v>
          </cell>
        </row>
        <row r="529">
          <cell r="H529" t="str">
            <v>RPS5+, RMBS Primary Servicer - Sub Prime Rating</v>
          </cell>
        </row>
        <row r="530">
          <cell r="H530" t="str">
            <v>RPS5-, RMBS Primary Servicer - Sub Prime Rating</v>
          </cell>
        </row>
        <row r="531">
          <cell r="H531" t="str">
            <v>RPS3(UK), RMBS Primary Servicer - Sub Prime Rating</v>
          </cell>
        </row>
        <row r="532">
          <cell r="H532" t="str">
            <v>RPS3+(JPN), RMBS Primary Servicer - Sub Prime Rating</v>
          </cell>
        </row>
        <row r="533">
          <cell r="H533" t="str">
            <v>RPS2+UK, RMBS Primary Servicer - Sub Prime Rating</v>
          </cell>
        </row>
        <row r="534">
          <cell r="H534" t="str">
            <v>RPS3IT, RMBS Primary Servicer - Sub Prime Rating</v>
          </cell>
        </row>
        <row r="535">
          <cell r="H535" t="str">
            <v>RPS3+UK, RMBS Primary Servicer - Sub Prime Rating</v>
          </cell>
        </row>
        <row r="536">
          <cell r="H536" t="str">
            <v>WD, RMBS Primary Servicer - Sub Prime Rating</v>
          </cell>
        </row>
        <row r="537">
          <cell r="H537" t="str">
            <v>NR, RMBS Primary Servicer - Alt A Rating</v>
          </cell>
        </row>
        <row r="538">
          <cell r="H538" t="str">
            <v>RPS1, RMBS Primary Servicer - Alt A Rating</v>
          </cell>
        </row>
        <row r="539">
          <cell r="H539" t="str">
            <v>RPS2, RMBS Primary Servicer - Alt A Rating</v>
          </cell>
        </row>
        <row r="540">
          <cell r="H540" t="str">
            <v>RPS3, RMBS Primary Servicer - Alt A Rating</v>
          </cell>
        </row>
        <row r="541">
          <cell r="H541" t="str">
            <v>RPS4, RMBS Primary Servicer - Alt A Rating</v>
          </cell>
        </row>
        <row r="542">
          <cell r="H542" t="str">
            <v>RPS5, RMBS Primary Servicer - Alt A Rating</v>
          </cell>
        </row>
        <row r="543">
          <cell r="H543" t="str">
            <v>RPS1+, RMBS Primary Servicer - Alt A Rating</v>
          </cell>
        </row>
        <row r="544">
          <cell r="H544" t="str">
            <v>RPS1-, RMBS Primary Servicer - Alt A Rating</v>
          </cell>
        </row>
        <row r="545">
          <cell r="H545" t="str">
            <v>RPS2+, RMBS Primary Servicer - Alt A Rating</v>
          </cell>
        </row>
        <row r="546">
          <cell r="H546" t="str">
            <v>RPS2-, RMBS Primary Servicer - Alt A Rating</v>
          </cell>
        </row>
        <row r="547">
          <cell r="H547" t="str">
            <v>RPS3+, RMBS Primary Servicer - Alt A Rating</v>
          </cell>
        </row>
        <row r="548">
          <cell r="H548" t="str">
            <v>RPS3-, RMBS Primary Servicer - Alt A Rating</v>
          </cell>
        </row>
        <row r="549">
          <cell r="H549" t="str">
            <v>RPS4+, RMBS Primary Servicer - Alt A Rating</v>
          </cell>
        </row>
        <row r="550">
          <cell r="H550" t="str">
            <v>RPS4-, RMBS Primary Servicer - Alt A Rating</v>
          </cell>
        </row>
        <row r="551">
          <cell r="H551" t="str">
            <v>RPS5+, RMBS Primary Servicer - Alt A Rating</v>
          </cell>
        </row>
        <row r="552">
          <cell r="H552" t="str">
            <v>RPS5-, RMBS Primary Servicer - Alt A Rating</v>
          </cell>
        </row>
        <row r="553">
          <cell r="H553" t="str">
            <v>RPS3(UK), RMBS Primary Servicer - Alt A Rating</v>
          </cell>
        </row>
        <row r="554">
          <cell r="H554" t="str">
            <v>RPS3+(JPN), RMBS Primary Servicer - Alt A Rating</v>
          </cell>
        </row>
        <row r="555">
          <cell r="H555" t="str">
            <v>RPS2+UK, RMBS Primary Servicer - Alt A Rating</v>
          </cell>
        </row>
        <row r="556">
          <cell r="H556" t="str">
            <v>RPS2-UK, RMBS Primary Servicer - Alt A Rating</v>
          </cell>
        </row>
        <row r="557">
          <cell r="H557" t="str">
            <v>RPS3IT, RMBS Primary Servicer - Alt A Rating</v>
          </cell>
        </row>
        <row r="558">
          <cell r="H558" t="str">
            <v>WD, RMBS Primary Servicer - Alt A Rating</v>
          </cell>
        </row>
        <row r="559">
          <cell r="H559" t="str">
            <v>NR, RMBS Primary Servicer - Prime Rating</v>
          </cell>
        </row>
        <row r="560">
          <cell r="H560" t="str">
            <v>RPS1, RMBS Primary Servicer - Prime Rating</v>
          </cell>
        </row>
        <row r="561">
          <cell r="H561" t="str">
            <v>RPS2, RMBS Primary Servicer - Prime Rating</v>
          </cell>
        </row>
        <row r="562">
          <cell r="H562" t="str">
            <v>RPS3, RMBS Primary Servicer - Prime Rating</v>
          </cell>
        </row>
        <row r="563">
          <cell r="H563" t="str">
            <v>RPS4, RMBS Primary Servicer - Prime Rating</v>
          </cell>
        </row>
        <row r="564">
          <cell r="H564" t="str">
            <v>RPS5, RMBS Primary Servicer - Prime Rating</v>
          </cell>
        </row>
        <row r="565">
          <cell r="H565" t="str">
            <v>RPS1+, RMBS Primary Servicer - Prime Rating</v>
          </cell>
        </row>
        <row r="566">
          <cell r="H566" t="str">
            <v>RPS1-, RMBS Primary Servicer - Prime Rating</v>
          </cell>
        </row>
        <row r="567">
          <cell r="H567" t="str">
            <v>RPS2+, RMBS Primary Servicer - Prime Rating</v>
          </cell>
        </row>
        <row r="568">
          <cell r="H568" t="str">
            <v>RPS2-, RMBS Primary Servicer - Prime Rating</v>
          </cell>
        </row>
        <row r="569">
          <cell r="H569" t="str">
            <v>RPS3+, RMBS Primary Servicer - Prime Rating</v>
          </cell>
        </row>
        <row r="570">
          <cell r="H570" t="str">
            <v>RPS3-, RMBS Primary Servicer - Prime Rating</v>
          </cell>
        </row>
        <row r="571">
          <cell r="H571" t="str">
            <v>RPS4+, RMBS Primary Servicer - Prime Rating</v>
          </cell>
        </row>
        <row r="572">
          <cell r="H572" t="str">
            <v>RPS4-, RMBS Primary Servicer - Prime Rating</v>
          </cell>
        </row>
        <row r="573">
          <cell r="H573" t="str">
            <v>RPS5+, RMBS Primary Servicer - Prime Rating</v>
          </cell>
        </row>
        <row r="574">
          <cell r="H574" t="str">
            <v>RPS5-, RMBS Primary Servicer - Prime Rating</v>
          </cell>
        </row>
        <row r="575">
          <cell r="H575" t="str">
            <v>RPS3(UK), RMBS Primary Servicer - Prime Rating</v>
          </cell>
        </row>
        <row r="576">
          <cell r="H576" t="str">
            <v>RPS3+(JPN), RMBS Primary Servicer - Prime Rating</v>
          </cell>
        </row>
        <row r="577">
          <cell r="H577" t="str">
            <v>RPS2+UK, RMBS Primary Servicer - Prime Rating</v>
          </cell>
        </row>
        <row r="578">
          <cell r="H578" t="str">
            <v>RPS3IT, RMBS Primary Servicer - Prime Rating</v>
          </cell>
        </row>
        <row r="579">
          <cell r="H579" t="str">
            <v>RPS2+(JPN), RMBS Primary Servicer - Prime Rating</v>
          </cell>
        </row>
        <row r="580">
          <cell r="H580" t="str">
            <v>RPS2(JPN), RMBS Primary Servicer - Prime Rating</v>
          </cell>
        </row>
        <row r="581">
          <cell r="H581" t="str">
            <v>RPS3+IT, RMBS Primary Servicer - Prime Rating</v>
          </cell>
        </row>
        <row r="582">
          <cell r="H582" t="str">
            <v>RPS2-NL, RMBS Primary Servicer - Prime Rating</v>
          </cell>
        </row>
        <row r="583">
          <cell r="H583" t="str">
            <v>RPS3+UK, RMBS Primary Servicer - Prime Rating</v>
          </cell>
        </row>
        <row r="584">
          <cell r="H584" t="str">
            <v>RPS2NL, RMBS Primary Servicer - Prime Rating</v>
          </cell>
        </row>
        <row r="585">
          <cell r="H585" t="str">
            <v>RPS3+D, RMBS Primary Servicer - Prime Rating</v>
          </cell>
        </row>
        <row r="586">
          <cell r="H586" t="str">
            <v>WD, RMBS Primary Servicer - Prime Rating</v>
          </cell>
        </row>
        <row r="587">
          <cell r="H587" t="str">
            <v>RPS3(RU), RMBS Primary Servicer - Prime Rating</v>
          </cell>
        </row>
        <row r="588">
          <cell r="H588" t="str">
            <v>RPS2+NL, RMBS Primary Servicer - Prime Rating</v>
          </cell>
        </row>
        <row r="589">
          <cell r="H589" t="str">
            <v>RPS2-D, RMBS Primary Servicer - Prime Rating</v>
          </cell>
        </row>
        <row r="590">
          <cell r="H590" t="str">
            <v>NR, RMBS Master Servicer Rating</v>
          </cell>
        </row>
        <row r="591">
          <cell r="H591" t="str">
            <v>RMS1, RMBS Master Servicer Rating</v>
          </cell>
        </row>
        <row r="592">
          <cell r="H592" t="str">
            <v>RMS2, RMBS Master Servicer Rating</v>
          </cell>
        </row>
        <row r="593">
          <cell r="H593" t="str">
            <v>RMS3, RMBS Master Servicer Rating</v>
          </cell>
        </row>
        <row r="594">
          <cell r="H594" t="str">
            <v>RMS4, RMBS Master Servicer Rating</v>
          </cell>
        </row>
        <row r="595">
          <cell r="H595" t="str">
            <v>RMS5, RMBS Master Servicer Rating</v>
          </cell>
        </row>
        <row r="596">
          <cell r="H596" t="str">
            <v>RMS1+, RMBS Master Servicer Rating</v>
          </cell>
        </row>
        <row r="597">
          <cell r="H597" t="str">
            <v>RMS1-, RMBS Master Servicer Rating</v>
          </cell>
        </row>
        <row r="598">
          <cell r="H598" t="str">
            <v>RMS2+, RMBS Master Servicer Rating</v>
          </cell>
        </row>
        <row r="599">
          <cell r="H599" t="str">
            <v>RMS2-, RMBS Master Servicer Rating</v>
          </cell>
        </row>
        <row r="600">
          <cell r="H600" t="str">
            <v>RMS3+, RMBS Master Servicer Rating</v>
          </cell>
        </row>
        <row r="601">
          <cell r="H601" t="str">
            <v>RMS3-, RMBS Master Servicer Rating</v>
          </cell>
        </row>
        <row r="602">
          <cell r="H602" t="str">
            <v>RMS4+, RMBS Master Servicer Rating</v>
          </cell>
        </row>
        <row r="603">
          <cell r="H603" t="str">
            <v>RMS4-, RMBS Master Servicer Rating</v>
          </cell>
        </row>
        <row r="604">
          <cell r="H604" t="str">
            <v>RMS5+, RMBS Master Servicer Rating</v>
          </cell>
        </row>
        <row r="605">
          <cell r="H605" t="str">
            <v>RMS5-, RMBS Master Servicer Rating</v>
          </cell>
        </row>
        <row r="606">
          <cell r="H606" t="str">
            <v>WD, RMBS Master Servicer Rating</v>
          </cell>
        </row>
        <row r="607">
          <cell r="H607" t="str">
            <v>NR, ABS Special Servicer Rating</v>
          </cell>
        </row>
        <row r="608">
          <cell r="H608" t="str">
            <v>ABSS3+, ABS Special Servicer Rating</v>
          </cell>
        </row>
        <row r="609">
          <cell r="H609" t="str">
            <v>ABSS3 (JPN), ABS Special Servicer Rating</v>
          </cell>
        </row>
        <row r="610">
          <cell r="H610" t="str">
            <v>ABSS4(JPN), ABS Special Servicer Rating</v>
          </cell>
        </row>
        <row r="611">
          <cell r="H611" t="str">
            <v>ABSS1, ABS Special Servicer Rating</v>
          </cell>
        </row>
        <row r="612">
          <cell r="H612" t="str">
            <v>ABSS2, ABS Special Servicer Rating</v>
          </cell>
        </row>
        <row r="613">
          <cell r="H613" t="str">
            <v>ABSS4, ABS Special Servicer Rating</v>
          </cell>
        </row>
        <row r="614">
          <cell r="H614" t="str">
            <v>ABSS3, ABS Special Servicer Rating</v>
          </cell>
        </row>
        <row r="615">
          <cell r="H615" t="str">
            <v>ABSS5, ABS Special Servicer Rating</v>
          </cell>
        </row>
        <row r="616">
          <cell r="H616" t="str">
            <v>ABSS3-, ABS Special Servicer Rating</v>
          </cell>
        </row>
        <row r="617">
          <cell r="H617" t="str">
            <v>ABSS2(JPN), ABS Special Servicer Rating</v>
          </cell>
        </row>
        <row r="618">
          <cell r="H618" t="str">
            <v>ABSS2+, ABS Special Servicer Rating</v>
          </cell>
        </row>
        <row r="619">
          <cell r="H619" t="str">
            <v>ABSS1-, ABS Special Servicer Rating</v>
          </cell>
        </row>
        <row r="620">
          <cell r="H620" t="str">
            <v>ABSS2-, ABS Special Servicer Rating</v>
          </cell>
        </row>
        <row r="621">
          <cell r="H621" t="str">
            <v>WD, ABS Special Servicer Rating</v>
          </cell>
        </row>
        <row r="622">
          <cell r="H622" t="str">
            <v>NR, ABS Primary Servicer Rating</v>
          </cell>
        </row>
        <row r="623">
          <cell r="H623" t="str">
            <v>ABPS4, ABS Primary Servicer Rating</v>
          </cell>
        </row>
        <row r="624">
          <cell r="H624" t="str">
            <v>ABPS3+, ABS Primary Servicer Rating</v>
          </cell>
        </row>
        <row r="625">
          <cell r="H625" t="str">
            <v>ABPS2, ABS Primary Servicer Rating</v>
          </cell>
        </row>
        <row r="626">
          <cell r="H626" t="str">
            <v>ABPS3, ABS Primary Servicer Rating</v>
          </cell>
        </row>
        <row r="627">
          <cell r="H627" t="str">
            <v>ABPS2+, ABS Primary Servicer Rating</v>
          </cell>
        </row>
        <row r="628">
          <cell r="H628" t="str">
            <v>WD, ABS Primary Servicer Rating</v>
          </cell>
        </row>
        <row r="629">
          <cell r="H629" t="str">
            <v>NR, Shadow Rating</v>
          </cell>
        </row>
        <row r="630">
          <cell r="H630" t="str">
            <v>AAA, Shadow Rating</v>
          </cell>
        </row>
        <row r="631">
          <cell r="H631" t="str">
            <v>AA+, Shadow Rating</v>
          </cell>
        </row>
        <row r="632">
          <cell r="H632" t="str">
            <v>AA, Shadow Rating</v>
          </cell>
        </row>
        <row r="633">
          <cell r="H633" t="str">
            <v>AA-, Shadow Rating</v>
          </cell>
        </row>
        <row r="634">
          <cell r="H634" t="str">
            <v>A+, Shadow Rating</v>
          </cell>
        </row>
        <row r="635">
          <cell r="H635" t="str">
            <v>A, Shadow Rating</v>
          </cell>
        </row>
        <row r="636">
          <cell r="H636" t="str">
            <v>A-, Shadow Rating</v>
          </cell>
        </row>
        <row r="637">
          <cell r="H637" t="str">
            <v>BBB+, Shadow Rating</v>
          </cell>
        </row>
        <row r="638">
          <cell r="H638" t="str">
            <v>BBB, Shadow Rating</v>
          </cell>
        </row>
        <row r="639">
          <cell r="H639" t="str">
            <v>BBB-, Shadow Rating</v>
          </cell>
        </row>
        <row r="640">
          <cell r="H640" t="str">
            <v>BB+, Shadow Rating</v>
          </cell>
        </row>
        <row r="641">
          <cell r="H641" t="str">
            <v>BB, Shadow Rating</v>
          </cell>
        </row>
        <row r="642">
          <cell r="H642" t="str">
            <v>BB-, Shadow Rating</v>
          </cell>
        </row>
        <row r="643">
          <cell r="H643" t="str">
            <v>B+, Shadow Rating</v>
          </cell>
        </row>
        <row r="644">
          <cell r="H644" t="str">
            <v>B, Shadow Rating</v>
          </cell>
        </row>
        <row r="645">
          <cell r="H645" t="str">
            <v>B-, Shadow Rating</v>
          </cell>
        </row>
        <row r="646">
          <cell r="H646" t="str">
            <v>CCC+, Shadow Rating</v>
          </cell>
        </row>
        <row r="647">
          <cell r="H647" t="str">
            <v>CCC, Shadow Rating</v>
          </cell>
        </row>
        <row r="648">
          <cell r="H648" t="str">
            <v>CCC-, Shadow Rating</v>
          </cell>
        </row>
        <row r="649">
          <cell r="H649" t="str">
            <v>CC, Shadow Rating</v>
          </cell>
        </row>
        <row r="650">
          <cell r="H650" t="str">
            <v>C, Shadow Rating</v>
          </cell>
        </row>
        <row r="651">
          <cell r="H651" t="str">
            <v>DDD, Shadow Rating</v>
          </cell>
        </row>
        <row r="652">
          <cell r="H652" t="str">
            <v>DD, Shadow Rating</v>
          </cell>
        </row>
        <row r="653">
          <cell r="H653" t="str">
            <v>D, Shadow Rating</v>
          </cell>
        </row>
        <row r="654">
          <cell r="H654" t="str">
            <v>WD, Shadow Rating</v>
          </cell>
        </row>
        <row r="655">
          <cell r="H655" t="str">
            <v>NR, ABS Seller/Servicer Rating</v>
          </cell>
        </row>
        <row r="656">
          <cell r="H656" t="str">
            <v>ABPS/S1+, ABS Seller/Servicer Rating</v>
          </cell>
        </row>
        <row r="657">
          <cell r="H657" t="str">
            <v>ABPS/S1, ABS Seller/Servicer Rating</v>
          </cell>
        </row>
        <row r="658">
          <cell r="H658" t="str">
            <v>ABPS/S1-, ABS Seller/Servicer Rating</v>
          </cell>
        </row>
        <row r="659">
          <cell r="H659" t="str">
            <v>ABPS/S2+, ABS Seller/Servicer Rating</v>
          </cell>
        </row>
        <row r="660">
          <cell r="H660" t="str">
            <v>ABPS/S2, ABS Seller/Servicer Rating</v>
          </cell>
        </row>
        <row r="661">
          <cell r="H661" t="str">
            <v>ABPS/S2-, ABS Seller/Servicer Rating</v>
          </cell>
        </row>
        <row r="662">
          <cell r="H662" t="str">
            <v>ABPS/S3+, ABS Seller/Servicer Rating</v>
          </cell>
        </row>
        <row r="663">
          <cell r="H663" t="str">
            <v>ABPS/S3, ABS Seller/Servicer Rating</v>
          </cell>
        </row>
        <row r="664">
          <cell r="H664" t="str">
            <v>ABPS/S3-, ABS Seller/Servicer Rating</v>
          </cell>
        </row>
        <row r="665">
          <cell r="H665" t="str">
            <v>ABPS/S4+, ABS Seller/Servicer Rating</v>
          </cell>
        </row>
        <row r="666">
          <cell r="H666" t="str">
            <v>ABPS/S4, ABS Seller/Servicer Rating</v>
          </cell>
        </row>
        <row r="667">
          <cell r="H667" t="str">
            <v>ABPS/S4-, ABS Seller/Servicer Rating</v>
          </cell>
        </row>
        <row r="668">
          <cell r="H668" t="str">
            <v>ABPS/S5+, ABS Seller/Servicer Rating</v>
          </cell>
        </row>
        <row r="669">
          <cell r="H669" t="str">
            <v>ABPS/S5, ABS Seller/Servicer Rating</v>
          </cell>
        </row>
        <row r="670">
          <cell r="H670" t="str">
            <v>ABPS/S5-, ABS Seller/Servicer Rating</v>
          </cell>
        </row>
        <row r="671">
          <cell r="H671" t="str">
            <v>ABSS/S3, ABS Seller/Servicer Rating</v>
          </cell>
        </row>
        <row r="672">
          <cell r="H672" t="str">
            <v>ABSS/S3+, ABS Seller/Servicer Rating</v>
          </cell>
        </row>
        <row r="673">
          <cell r="H673" t="str">
            <v>Proficient Plus, ABS Seller/Servicer Rating</v>
          </cell>
        </row>
        <row r="674">
          <cell r="H674" t="str">
            <v>Proficient, ABS Seller/Servicer Rating</v>
          </cell>
        </row>
        <row r="675">
          <cell r="H675" t="str">
            <v>Proficiency Unproven, ABS Seller/Servicer Rating</v>
          </cell>
        </row>
        <row r="676">
          <cell r="H676" t="str">
            <v>WD, ABS Seller/Servicer Rating</v>
          </cell>
        </row>
        <row r="677">
          <cell r="H677" t="str">
            <v>NR, National Volatility Rating</v>
          </cell>
        </row>
        <row r="678">
          <cell r="H678" t="str">
            <v>V1+, National Volatility Rating</v>
          </cell>
        </row>
        <row r="679">
          <cell r="H679" t="str">
            <v>V1, National Volatility Rating</v>
          </cell>
        </row>
        <row r="680">
          <cell r="H680" t="str">
            <v>V2, National Volatility Rating</v>
          </cell>
        </row>
        <row r="681">
          <cell r="H681" t="str">
            <v>V3, National Volatility Rating</v>
          </cell>
        </row>
        <row r="682">
          <cell r="H682" t="str">
            <v>V4, National Volatility Rating</v>
          </cell>
        </row>
        <row r="683">
          <cell r="H683" t="str">
            <v>V5, National Volatility Rating</v>
          </cell>
        </row>
        <row r="684">
          <cell r="H684" t="str">
            <v>V6, National Volatility Rating</v>
          </cell>
        </row>
        <row r="685">
          <cell r="H685" t="str">
            <v>V7, National Volatility Rating</v>
          </cell>
        </row>
        <row r="686">
          <cell r="H686" t="str">
            <v>V8, National Volatility Rating</v>
          </cell>
        </row>
        <row r="687">
          <cell r="H687" t="str">
            <v>V9, National Volatility Rating</v>
          </cell>
        </row>
        <row r="688">
          <cell r="H688" t="str">
            <v>V10, National Volatility Rating</v>
          </cell>
        </row>
        <row r="689">
          <cell r="H689" t="str">
            <v>PIF, National Volatility Rating</v>
          </cell>
        </row>
        <row r="690">
          <cell r="H690" t="str">
            <v>WD, National Volatility Rating</v>
          </cell>
        </row>
        <row r="691">
          <cell r="H691" t="str">
            <v>1(AUS), Trust Manager Rating</v>
          </cell>
        </row>
        <row r="692">
          <cell r="H692" t="str">
            <v>1-, Trust Manager Rating</v>
          </cell>
        </row>
        <row r="693">
          <cell r="H693" t="str">
            <v>2+(AUS), Trust Manager Rating</v>
          </cell>
        </row>
        <row r="694">
          <cell r="H694" t="str">
            <v>2, Trust Manager Rating</v>
          </cell>
        </row>
        <row r="695">
          <cell r="H695" t="str">
            <v>2-, Trust Manager Rating</v>
          </cell>
        </row>
        <row r="696">
          <cell r="H696" t="str">
            <v>3+, Trust Manager Rating</v>
          </cell>
        </row>
        <row r="697">
          <cell r="H697" t="str">
            <v>3(AUS), Trust Manager Rating</v>
          </cell>
        </row>
        <row r="698">
          <cell r="H698" t="str">
            <v>2+, Trust Manager Rating</v>
          </cell>
        </row>
        <row r="699">
          <cell r="H699" t="str">
            <v>WD, Trust Manager Rating</v>
          </cell>
        </row>
        <row r="700">
          <cell r="H700" t="str">
            <v>3-, Trust Manager Rating</v>
          </cell>
        </row>
        <row r="701">
          <cell r="H701" t="str">
            <v>4, Trust Manager Rating</v>
          </cell>
        </row>
        <row r="702">
          <cell r="H702" t="str">
            <v>1-, Seller/Servicer Rating (Master) for non-conforming RMBS</v>
          </cell>
        </row>
        <row r="703">
          <cell r="H703" t="str">
            <v>2+(AUS), Seller/Servicer Rating (Master) for non-conforming RMBS</v>
          </cell>
        </row>
        <row r="704">
          <cell r="H704" t="str">
            <v>2(AUS), Seller/Servicer Rating (Master) for non-conforming RMBS</v>
          </cell>
        </row>
        <row r="705">
          <cell r="H705" t="str">
            <v>2-, Seller/Servicer Rating (Master) for non-conforming RMBS</v>
          </cell>
        </row>
        <row r="706">
          <cell r="H706" t="str">
            <v>3+, Seller/Servicer Rating (Master) for non-conforming RMBS</v>
          </cell>
        </row>
        <row r="707">
          <cell r="H707" t="str">
            <v>3(AUS), Seller/Servicer Rating (Master) for non-conforming RMBS</v>
          </cell>
        </row>
        <row r="708">
          <cell r="H708" t="str">
            <v>3-, Seller/Servicer Rating (Master) for non-conforming RMBS</v>
          </cell>
        </row>
        <row r="709">
          <cell r="H709" t="str">
            <v>WD, Seller/Servicer Rating (Master) for non-conforming RMBS</v>
          </cell>
        </row>
        <row r="710">
          <cell r="H710" t="str">
            <v>4, Seller/Servicer Rating (Master) for non-conforming RMBS</v>
          </cell>
        </row>
        <row r="711">
          <cell r="H711" t="str">
            <v>3+, Seller/Servicer Rating (Master) for ABS</v>
          </cell>
        </row>
        <row r="712">
          <cell r="H712" t="str">
            <v>3(AUS), Seller/Servicer Rating (Master) for ABS</v>
          </cell>
        </row>
        <row r="713">
          <cell r="H713" t="str">
            <v>2(AUS), Seller/Servicer Rating (Master) for ABS</v>
          </cell>
        </row>
        <row r="714">
          <cell r="H714" t="str">
            <v>WD, Seller/Servicer Rating (Master) for ABS</v>
          </cell>
        </row>
        <row r="715">
          <cell r="H715" t="str">
            <v>3-, Seller/Servicer Rating (Master) for ABS</v>
          </cell>
        </row>
        <row r="716">
          <cell r="H716" t="str">
            <v>4, Seller/Servicer Rating (Master) for ABS</v>
          </cell>
        </row>
        <row r="717">
          <cell r="H717" t="str">
            <v>3-, Seller/Servicer Rating (Primary and Special) for conforming RMBS</v>
          </cell>
        </row>
        <row r="718">
          <cell r="H718" t="str">
            <v>3+(AUS), Seller/Servicer Rating (Primary) for conforming RMBS</v>
          </cell>
        </row>
        <row r="719">
          <cell r="H719" t="str">
            <v>2, Seller/Servicer Rating (Primary) for conforming RMBS</v>
          </cell>
        </row>
        <row r="720">
          <cell r="H720" t="str">
            <v>WD, Seller/Servicer Rating (Primary) for conforming RMBS</v>
          </cell>
        </row>
        <row r="721">
          <cell r="H721" t="str">
            <v>3+(AUS), Seller/Servicer Rating (Special) for conforming RMBS</v>
          </cell>
        </row>
        <row r="722">
          <cell r="H722" t="str">
            <v>2, Seller/Servicer Rating (Special) for conforming RMBS</v>
          </cell>
        </row>
        <row r="723">
          <cell r="H723" t="str">
            <v>WD, Seller/Servicer Rating (Special) for conforming RMBS</v>
          </cell>
        </row>
        <row r="724">
          <cell r="H724" t="str">
            <v>NR, Trustee Rating</v>
          </cell>
        </row>
        <row r="725">
          <cell r="H725" t="str">
            <v>TR1, Trustee Rating</v>
          </cell>
        </row>
        <row r="726">
          <cell r="H726" t="str">
            <v>TR2+, Trustee Rating</v>
          </cell>
        </row>
        <row r="727">
          <cell r="H727" t="str">
            <v>TR2, Trustee Rating</v>
          </cell>
        </row>
        <row r="728">
          <cell r="H728" t="str">
            <v>TR2-, Trustee Rating</v>
          </cell>
        </row>
        <row r="729">
          <cell r="H729" t="str">
            <v>TR3+, Trustee Rating</v>
          </cell>
        </row>
        <row r="730">
          <cell r="H730" t="str">
            <v>TR3, Trustee Rating</v>
          </cell>
        </row>
        <row r="731">
          <cell r="H731" t="str">
            <v>TR3-, Trustee Rating</v>
          </cell>
        </row>
        <row r="732">
          <cell r="H732" t="str">
            <v>TR4+, Trustee Rating</v>
          </cell>
        </row>
        <row r="733">
          <cell r="H733" t="str">
            <v>TR4, Trustee Rating</v>
          </cell>
        </row>
        <row r="734">
          <cell r="H734" t="str">
            <v>TR4-, Trustee Rating</v>
          </cell>
        </row>
        <row r="735">
          <cell r="H735" t="str">
            <v>TR5, Trustee Rating</v>
          </cell>
        </row>
        <row r="736">
          <cell r="H736" t="str">
            <v>WD, Trustee Rating</v>
          </cell>
        </row>
        <row r="737">
          <cell r="H737" t="str">
            <v>1(AUS), Servicer Rating (Master) for non-conforming RMBS</v>
          </cell>
        </row>
        <row r="738">
          <cell r="H738" t="str">
            <v>1-, Servicer Rating (Master) for non-conforming RMBS</v>
          </cell>
        </row>
        <row r="739">
          <cell r="H739" t="str">
            <v>2+(AUS), Servicer Rating (Master) for non-conforming RMBS</v>
          </cell>
        </row>
        <row r="740">
          <cell r="H740" t="str">
            <v>2(AUS), Servicer Rating (Master) for non-conforming RMBS</v>
          </cell>
        </row>
        <row r="741">
          <cell r="H741" t="str">
            <v>2-, Servicer Rating (Master) for non-conforming RMBS</v>
          </cell>
        </row>
        <row r="742">
          <cell r="H742" t="str">
            <v>3+(AUS), Servicer Rating (Master) for non-conforming RMBS</v>
          </cell>
        </row>
        <row r="743">
          <cell r="H743" t="str">
            <v>3(AUS), Servicer Rating (Master) for non-conforming RMBS</v>
          </cell>
        </row>
        <row r="744">
          <cell r="H744" t="str">
            <v>3-, Servicer Rating (Master) for non-conforming RMBS</v>
          </cell>
        </row>
        <row r="745">
          <cell r="H745" t="str">
            <v>4+(AUS), Servicer Rating (Master) for non-conforming RMBS</v>
          </cell>
        </row>
        <row r="746">
          <cell r="H746" t="str">
            <v>4(AUS), Servicer Rating (Master) for non-conforming RMBS</v>
          </cell>
        </row>
        <row r="747">
          <cell r="H747" t="str">
            <v>4-, Servicer Rating (Master) for non-conforming RMBS</v>
          </cell>
        </row>
        <row r="748">
          <cell r="H748" t="str">
            <v>5+(AUS), Servicer Rating (Master) for non-conforming RMBS</v>
          </cell>
        </row>
        <row r="749">
          <cell r="H749" t="str">
            <v>5(AUS), Servicer Rating (Master) for non-conforming RMBS</v>
          </cell>
        </row>
        <row r="750">
          <cell r="H750" t="str">
            <v>1(NZ), Servicer Rating (Master) for non-conforming RMBS</v>
          </cell>
        </row>
        <row r="751">
          <cell r="H751" t="str">
            <v>2+(NZ), Servicer Rating (Master) for non-conforming RMBS</v>
          </cell>
        </row>
        <row r="752">
          <cell r="H752" t="str">
            <v>2(NZ), Servicer Rating (Master) for non-conforming RMBS</v>
          </cell>
        </row>
        <row r="753">
          <cell r="H753" t="str">
            <v>3+(NZ), Servicer Rating (Master) for non-conforming RMBS</v>
          </cell>
        </row>
        <row r="754">
          <cell r="H754" t="str">
            <v>3(NZ), Servicer Rating (Master) for non-conforming RMBS</v>
          </cell>
        </row>
        <row r="755">
          <cell r="H755" t="str">
            <v>4+(NZ), Servicer Rating (Master) for non-conforming RMBS</v>
          </cell>
        </row>
        <row r="756">
          <cell r="H756" t="str">
            <v>4(NZ), Servicer Rating (Master) for non-conforming RMBS</v>
          </cell>
        </row>
        <row r="757">
          <cell r="H757" t="str">
            <v>5+(NZ), Servicer Rating (Master) for non-conforming RMBS</v>
          </cell>
        </row>
        <row r="758">
          <cell r="H758" t="str">
            <v>5(NZ), Servicer Rating (Master) for non-conforming RMBS</v>
          </cell>
        </row>
        <row r="759">
          <cell r="H759" t="str">
            <v>WD, Servicer Rating (Master) for non-conforming RMBS</v>
          </cell>
        </row>
        <row r="760">
          <cell r="H760" t="str">
            <v>1(AUS), Servicer Rating (Master) for conforming RMBS</v>
          </cell>
        </row>
        <row r="761">
          <cell r="H761" t="str">
            <v>1-, Servicer Rating (Master) for conforming RMBS</v>
          </cell>
        </row>
        <row r="762">
          <cell r="H762" t="str">
            <v>2+(AUS), Servicer Rating (Master) for conforming RMBS</v>
          </cell>
        </row>
        <row r="763">
          <cell r="H763" t="str">
            <v>2(AUS), Servicer Rating (Master) for conforming RMBS</v>
          </cell>
        </row>
        <row r="764">
          <cell r="H764" t="str">
            <v>2-, Servicer Rating (Master) for conforming RMBS</v>
          </cell>
        </row>
        <row r="765">
          <cell r="H765" t="str">
            <v>3+(AUS), Servicer Rating (Master) for conforming RMBS</v>
          </cell>
        </row>
        <row r="766">
          <cell r="H766" t="str">
            <v>3(AUS), Servicer Rating (Master) for conforming RMBS</v>
          </cell>
        </row>
        <row r="767">
          <cell r="H767" t="str">
            <v>3-, Servicer Rating (Master) for conforming RMBS</v>
          </cell>
        </row>
        <row r="768">
          <cell r="H768" t="str">
            <v>4+(AUS), Servicer Rating (Master) for conforming RMBS</v>
          </cell>
        </row>
        <row r="769">
          <cell r="H769" t="str">
            <v>4(AUS), Servicer Rating (Master) for conforming RMBS</v>
          </cell>
        </row>
        <row r="770">
          <cell r="H770" t="str">
            <v>4-, Servicer Rating (Master) for conforming RMBS</v>
          </cell>
        </row>
        <row r="771">
          <cell r="H771" t="str">
            <v>5+(AUS), Servicer Rating (Master) for conforming RMBS</v>
          </cell>
        </row>
        <row r="772">
          <cell r="H772" t="str">
            <v>5(AUS), Servicer Rating (Master) for conforming RMBS</v>
          </cell>
        </row>
        <row r="773">
          <cell r="H773" t="str">
            <v>1(NZ), Servicer Rating (Master) for conforming RMBS</v>
          </cell>
        </row>
        <row r="774">
          <cell r="H774" t="str">
            <v>2+(NZ), Servicer Rating (Master) for conforming RMBS</v>
          </cell>
        </row>
        <row r="775">
          <cell r="H775" t="str">
            <v>2(NZ), Servicer Rating (Master) for conforming RMBS</v>
          </cell>
        </row>
        <row r="776">
          <cell r="H776" t="str">
            <v>3+(NZ), Servicer Rating (Master) for conforming RMBS</v>
          </cell>
        </row>
        <row r="777">
          <cell r="H777" t="str">
            <v>3(NZ), Servicer Rating (Master) for conforming RMBS</v>
          </cell>
        </row>
        <row r="778">
          <cell r="H778" t="str">
            <v>4+(NZ), Servicer Rating (Master) for conforming RMBS</v>
          </cell>
        </row>
        <row r="779">
          <cell r="H779" t="str">
            <v>4(NZ), Servicer Rating (Master) for conforming RMBS</v>
          </cell>
        </row>
        <row r="780">
          <cell r="H780" t="str">
            <v>5+(NZ), Servicer Rating (Master) for conforming RMBS</v>
          </cell>
        </row>
        <row r="781">
          <cell r="H781" t="str">
            <v>5(NZ), Servicer Rating (Master) for conforming RMBS</v>
          </cell>
        </row>
        <row r="782">
          <cell r="H782" t="str">
            <v>WD, Servicer Rating (Master) for conforming RMBS</v>
          </cell>
        </row>
        <row r="783">
          <cell r="H783" t="str">
            <v>1(AUS), Servicer Rating (Primary) for non-conforming RMBS</v>
          </cell>
        </row>
        <row r="784">
          <cell r="H784" t="str">
            <v>1-, Servicer Rating (Primary) for non-conforming RMBS</v>
          </cell>
        </row>
        <row r="785">
          <cell r="H785" t="str">
            <v>2+(AUS), Servicer Rating (Primary) for non-conforming RMBS</v>
          </cell>
        </row>
        <row r="786">
          <cell r="H786" t="str">
            <v>2, Servicer Rating (Primary) for non-conforming RMBS</v>
          </cell>
        </row>
        <row r="787">
          <cell r="H787" t="str">
            <v>2-, Servicer Rating (Primary) for non-conforming RMBS</v>
          </cell>
        </row>
        <row r="788">
          <cell r="H788" t="str">
            <v>3+, Servicer Rating (Primary) for non-conforming RMBS</v>
          </cell>
        </row>
        <row r="789">
          <cell r="H789" t="str">
            <v>3(AUS), Servicer Rating (Primary) for non-conforming RMBS</v>
          </cell>
        </row>
        <row r="790">
          <cell r="H790" t="str">
            <v>4+(AUS), Servicer Rating (Primary) for non-conforming RMBS</v>
          </cell>
        </row>
        <row r="791">
          <cell r="H791" t="str">
            <v>4(AUS), Servicer Rating (Primary) for non-conforming RMBS</v>
          </cell>
        </row>
        <row r="792">
          <cell r="H792" t="str">
            <v>4-, Servicer Rating (Primary) for non-conforming RMBS</v>
          </cell>
        </row>
        <row r="793">
          <cell r="H793" t="str">
            <v>5+(AUS), Servicer Rating (Primary) for non-conforming RMBS</v>
          </cell>
        </row>
        <row r="794">
          <cell r="H794" t="str">
            <v>5(AUS), Servicer Rating (Primary) for non-conforming RMBS</v>
          </cell>
        </row>
        <row r="795">
          <cell r="H795" t="str">
            <v>1(NZ), Servicer Rating (Primary) for non-conforming RMBS</v>
          </cell>
        </row>
        <row r="796">
          <cell r="H796" t="str">
            <v>2+(NZ), Servicer Rating (Primary) for non-conforming RMBS</v>
          </cell>
        </row>
        <row r="797">
          <cell r="H797" t="str">
            <v>2(NZ), Servicer Rating (Primary) for non-conforming RMBS</v>
          </cell>
        </row>
        <row r="798">
          <cell r="H798" t="str">
            <v>3+(NZ), Servicer Rating (Primary) for non-conforming RMBS</v>
          </cell>
        </row>
        <row r="799">
          <cell r="H799" t="str">
            <v>3(NZ), Servicer Rating (Primary) for non-conforming RMBS</v>
          </cell>
        </row>
        <row r="800">
          <cell r="H800" t="str">
            <v>3-, Servicer Rating (Primary) for non-conforming RMBS</v>
          </cell>
        </row>
        <row r="801">
          <cell r="H801" t="str">
            <v>4+(NZ), Servicer Rating (Primary) for non-conforming RMBS</v>
          </cell>
        </row>
        <row r="802">
          <cell r="H802" t="str">
            <v>4(NZ), Servicer Rating (Primary) for non-conforming RMBS</v>
          </cell>
        </row>
        <row r="803">
          <cell r="H803" t="str">
            <v>5+(NZ), Servicer Rating (Primary) for non-conforming RMBS</v>
          </cell>
        </row>
        <row r="804">
          <cell r="H804" t="str">
            <v>5(NZ), Servicer Rating (Primary) for non-conforming RMBS</v>
          </cell>
        </row>
        <row r="805">
          <cell r="H805" t="str">
            <v>WD, Servicer Rating (Primary) for non-conforming RMBS</v>
          </cell>
        </row>
        <row r="806">
          <cell r="H806" t="str">
            <v>1(AUS), Servicer Rating (Primary) for conforming RMBS</v>
          </cell>
        </row>
        <row r="807">
          <cell r="H807" t="str">
            <v>1-, Servicer Rating (Primary) for conforming RMBS</v>
          </cell>
        </row>
        <row r="808">
          <cell r="H808" t="str">
            <v>2+(AUS), Servicer Rating (Primary) for conforming RMBS</v>
          </cell>
        </row>
        <row r="809">
          <cell r="H809" t="str">
            <v>2(AUS), Servicer Rating (Primary) for conforming RMBS</v>
          </cell>
        </row>
        <row r="810">
          <cell r="H810" t="str">
            <v>2-, Servicer Rating (Primary) for conforming RMBS</v>
          </cell>
        </row>
        <row r="811">
          <cell r="H811" t="str">
            <v>3+(AUS), Servicer Rating (Primary) for conforming RMBS</v>
          </cell>
        </row>
        <row r="812">
          <cell r="H812" t="str">
            <v>3(AUS), Servicer Rating (Primary) for conforming RMBS</v>
          </cell>
        </row>
        <row r="813">
          <cell r="H813" t="str">
            <v>4+(AUS), Servicer Rating (Primary) for conforming RMBS</v>
          </cell>
        </row>
        <row r="814">
          <cell r="H814" t="str">
            <v>4(AUS), Servicer Rating (Primary) for conforming RMBS</v>
          </cell>
        </row>
        <row r="815">
          <cell r="H815" t="str">
            <v>4-, Servicer Rating (Primary) for conforming RMBS</v>
          </cell>
        </row>
        <row r="816">
          <cell r="H816" t="str">
            <v>5+(AUS), Servicer Rating (Primary) for conforming RMBS</v>
          </cell>
        </row>
        <row r="817">
          <cell r="H817" t="str">
            <v>5(AUS), Servicer Rating (Primary) for conforming RMBS</v>
          </cell>
        </row>
        <row r="818">
          <cell r="H818" t="str">
            <v>1(NZ), Servicer Rating (Primary) for conforming RMBS</v>
          </cell>
        </row>
        <row r="819">
          <cell r="H819" t="str">
            <v>2+(NZ), Servicer Rating (Primary) for conforming RMBS</v>
          </cell>
        </row>
        <row r="820">
          <cell r="H820" t="str">
            <v>2(NZ), Servicer Rating (Primary) for conforming RMBS</v>
          </cell>
        </row>
        <row r="821">
          <cell r="H821" t="str">
            <v>3+(NZ), Servicer Rating (Primary) for conforming RMBS</v>
          </cell>
        </row>
        <row r="822">
          <cell r="H822" t="str">
            <v>3(NZ), Servicer Rating (Primary) for conforming RMBS</v>
          </cell>
        </row>
        <row r="823">
          <cell r="H823" t="str">
            <v>3-, Servicer Rating (Primary) for conforming RMBS</v>
          </cell>
        </row>
        <row r="824">
          <cell r="H824" t="str">
            <v>4+(NZ), Servicer Rating (Primary) for conforming RMBS</v>
          </cell>
        </row>
        <row r="825">
          <cell r="H825" t="str">
            <v>4(NZ), Servicer Rating (Primary) for conforming RMBS</v>
          </cell>
        </row>
        <row r="826">
          <cell r="H826" t="str">
            <v>5+(NZ), Servicer Rating (Primary) for conforming RMBS</v>
          </cell>
        </row>
        <row r="827">
          <cell r="H827" t="str">
            <v>5(NZ), Servicer Rating (Primary) for conforming RMBS</v>
          </cell>
        </row>
        <row r="828">
          <cell r="H828" t="str">
            <v>WD, Servicer Rating (Primary) for conforming RMBS</v>
          </cell>
        </row>
        <row r="829">
          <cell r="H829" t="str">
            <v>1(AUS), Servicer Rating (Special) for non-conforming RMBS</v>
          </cell>
        </row>
        <row r="830">
          <cell r="H830" t="str">
            <v>1-, Servicer Rating (Special) for non-conforming RMBS</v>
          </cell>
        </row>
        <row r="831">
          <cell r="H831" t="str">
            <v>2+(AUS), Servicer Rating (Special) for non-conforming RMBS</v>
          </cell>
        </row>
        <row r="832">
          <cell r="H832" t="str">
            <v>2(AUS), Servicer Rating (Special) for non-conforming RMBS</v>
          </cell>
        </row>
        <row r="833">
          <cell r="H833" t="str">
            <v>2-, Servicer Rating (Special) for non-conforming RMBS</v>
          </cell>
        </row>
        <row r="834">
          <cell r="H834" t="str">
            <v>3+(AUS), Servicer Rating (Special) for non-conforming RMBS</v>
          </cell>
        </row>
        <row r="835">
          <cell r="H835" t="str">
            <v>3(AUS), Servicer Rating (Special) for non-conforming RMBS</v>
          </cell>
        </row>
        <row r="836">
          <cell r="H836" t="str">
            <v>3-, Servicer Rating (Special) for non-conforming RMBS</v>
          </cell>
        </row>
        <row r="837">
          <cell r="H837" t="str">
            <v>4+(AUS), Servicer Rating (Special) for non-conforming RMBS</v>
          </cell>
        </row>
        <row r="838">
          <cell r="H838" t="str">
            <v>4(AUS), Servicer Rating (Special) for non-conforming RMBS</v>
          </cell>
        </row>
        <row r="839">
          <cell r="H839" t="str">
            <v>4-, Servicer Rating (Special) for non-conforming RMBS</v>
          </cell>
        </row>
        <row r="840">
          <cell r="H840" t="str">
            <v>5+(AUS), Servicer Rating (Special) for non-conforming RMBS</v>
          </cell>
        </row>
        <row r="841">
          <cell r="H841" t="str">
            <v>5(AUS), Servicer Rating (Special) for non-conforming RMBS</v>
          </cell>
        </row>
        <row r="842">
          <cell r="H842" t="str">
            <v>1(NZ), Servicer Rating (Special) for non-conforming RMBS</v>
          </cell>
        </row>
        <row r="843">
          <cell r="H843" t="str">
            <v>2+(NZ), Servicer Rating (Special) for non-conforming RMBS</v>
          </cell>
        </row>
        <row r="844">
          <cell r="H844" t="str">
            <v>2(NZ), Servicer Rating (Special) for non-conforming RMBS</v>
          </cell>
        </row>
        <row r="845">
          <cell r="H845" t="str">
            <v>3+(NZ), Servicer Rating (Special) for non-conforming RMBS</v>
          </cell>
        </row>
        <row r="846">
          <cell r="H846" t="str">
            <v>3(NZ), Servicer Rating (Special) for non-conforming RMBS</v>
          </cell>
        </row>
        <row r="847">
          <cell r="H847" t="str">
            <v>4+(NZ), Servicer Rating (Special) for non-conforming RMBS</v>
          </cell>
        </row>
        <row r="848">
          <cell r="H848" t="str">
            <v>4(NZ), Servicer Rating (Special) for non-conforming RMBS</v>
          </cell>
        </row>
        <row r="849">
          <cell r="H849" t="str">
            <v>5+(NZ), Servicer Rating (Special) for non-conforming RMBS</v>
          </cell>
        </row>
        <row r="850">
          <cell r="H850" t="str">
            <v>5(NZ), Servicer Rating (Special) for non-conforming RMBS</v>
          </cell>
        </row>
        <row r="851">
          <cell r="H851" t="str">
            <v>WD, Servicer Rating (Special) for non-conforming RMBS</v>
          </cell>
        </row>
        <row r="852">
          <cell r="H852" t="str">
            <v>1(AUS), Servicer Rating (Special) for conforming RMBS</v>
          </cell>
        </row>
        <row r="853">
          <cell r="H853" t="str">
            <v>1-, Servicer Rating (Special) for conforming RMBS</v>
          </cell>
        </row>
        <row r="854">
          <cell r="H854" t="str">
            <v>2+(AUS), Servicer Rating (Special) for conforming RMBS</v>
          </cell>
        </row>
        <row r="855">
          <cell r="H855" t="str">
            <v>2(AUS), Servicer Rating (Special) for conforming RMBS</v>
          </cell>
        </row>
        <row r="856">
          <cell r="H856" t="str">
            <v>2-, Servicer Rating (Special) for conforming RMBS</v>
          </cell>
        </row>
        <row r="857">
          <cell r="H857" t="str">
            <v>3+(AUS), Servicer Rating (Special) for conforming RMBS</v>
          </cell>
        </row>
        <row r="858">
          <cell r="H858" t="str">
            <v>3(AUS), Servicer Rating (Special) for conforming RMBS</v>
          </cell>
        </row>
        <row r="859">
          <cell r="H859" t="str">
            <v>4+(AUS), Servicer Rating (Special) for conforming RMBS</v>
          </cell>
        </row>
        <row r="860">
          <cell r="H860" t="str">
            <v>4(AUS), Servicer Rating (Special) for conforming RMBS</v>
          </cell>
        </row>
        <row r="861">
          <cell r="H861" t="str">
            <v>4-, Servicer Rating (Special) for conforming RMBS</v>
          </cell>
        </row>
        <row r="862">
          <cell r="H862" t="str">
            <v>5+(AUS), Servicer Rating (Special) for conforming RMBS</v>
          </cell>
        </row>
        <row r="863">
          <cell r="H863" t="str">
            <v>5(AUS), Servicer Rating (Special) for conforming RMBS</v>
          </cell>
        </row>
        <row r="864">
          <cell r="H864" t="str">
            <v>1(NZ), Servicer Rating (Special) for conforming RMBS</v>
          </cell>
        </row>
        <row r="865">
          <cell r="H865" t="str">
            <v>2+(NZ), Servicer Rating (Special) for conforming RMBS</v>
          </cell>
        </row>
        <row r="866">
          <cell r="H866" t="str">
            <v>2(NZ), Servicer Rating (Special) for conforming RMBS</v>
          </cell>
        </row>
        <row r="867">
          <cell r="H867" t="str">
            <v>3+(NZ), Servicer Rating (Special) for conforming RMBS</v>
          </cell>
        </row>
        <row r="868">
          <cell r="H868" t="str">
            <v>3(NZ), Servicer Rating (Special) for conforming RMBS</v>
          </cell>
        </row>
        <row r="869">
          <cell r="H869" t="str">
            <v>3-, Servicer Rating (Special) for conforming RMBS</v>
          </cell>
        </row>
        <row r="870">
          <cell r="H870" t="str">
            <v>4+(NZ), Servicer Rating (Special) for conforming RMBS</v>
          </cell>
        </row>
        <row r="871">
          <cell r="H871" t="str">
            <v>4(NZ), Servicer Rating (Special) for conforming RMBS</v>
          </cell>
        </row>
        <row r="872">
          <cell r="H872" t="str">
            <v>5+(NZ), Servicer Rating (Special) for conforming RMBS</v>
          </cell>
        </row>
        <row r="873">
          <cell r="H873" t="str">
            <v>5(NZ), Servicer Rating (Special) for conforming RMBS</v>
          </cell>
        </row>
        <row r="874">
          <cell r="H874" t="str">
            <v>WD, Servicer Rating (Special) for conforming RMBS</v>
          </cell>
        </row>
        <row r="875">
          <cell r="H875" t="str">
            <v>St1, St1</v>
          </cell>
        </row>
        <row r="876">
          <cell r="H876" t="str">
            <v>St2, St2</v>
          </cell>
        </row>
        <row r="877">
          <cell r="H877" t="str">
            <v>St3, St3</v>
          </cell>
        </row>
        <row r="878">
          <cell r="H878" t="str">
            <v>WD, Stability Rating</v>
          </cell>
        </row>
        <row r="879">
          <cell r="H879" t="str">
            <v>NR, RMBS Primary Servicer - Specialty (reverse mortgage)</v>
          </cell>
        </row>
        <row r="880">
          <cell r="H880" t="str">
            <v>RPS1, RMBS Primary Servicer - Specialty (reverse mortgage)</v>
          </cell>
        </row>
        <row r="881">
          <cell r="H881" t="str">
            <v>RPS2, RMBS Primary Servicer - Specialty (reverse mortgage)</v>
          </cell>
        </row>
        <row r="882">
          <cell r="H882" t="str">
            <v>RPS3, RMBS Primary Servicer - Specialty (reverse mortgage)</v>
          </cell>
        </row>
        <row r="883">
          <cell r="H883" t="str">
            <v>RPS4, RMBS Primary Servicer - Specialty (reverse mortgage)</v>
          </cell>
        </row>
        <row r="884">
          <cell r="H884" t="str">
            <v>RPS5, RMBS Primary Servicer - Specialty (reverse mortgage)</v>
          </cell>
        </row>
        <row r="885">
          <cell r="H885" t="str">
            <v>RPS1+, RMBS Primary Servicer - Specialty (reverse mortgage)</v>
          </cell>
        </row>
        <row r="886">
          <cell r="H886" t="str">
            <v>RPS1-, RMBS Primary Servicer - Specialty (reverse mortgage)</v>
          </cell>
        </row>
        <row r="887">
          <cell r="H887" t="str">
            <v>RPS2+, RMBS Primary Servicer - Specialty (reverse mortgage)</v>
          </cell>
        </row>
        <row r="888">
          <cell r="H888" t="str">
            <v>RPS2-, RMBS Primary Servicer - Specialty (reverse mortgage)</v>
          </cell>
        </row>
        <row r="889">
          <cell r="H889" t="str">
            <v>RPS3+, RMBS Primary Servicer - Specialty (reverse mortgage)</v>
          </cell>
        </row>
        <row r="890">
          <cell r="H890" t="str">
            <v>RPS3-, RMBS Primary Servicer - Specialty (reverse mortgage)</v>
          </cell>
        </row>
        <row r="891">
          <cell r="H891" t="str">
            <v>RPS4+, RMBS Primary Servicer - Specialty (reverse mortgage)</v>
          </cell>
        </row>
        <row r="892">
          <cell r="H892" t="str">
            <v>RPS4-, RMBS Primary Servicer - Specialty (reverse mortgage)</v>
          </cell>
        </row>
        <row r="893">
          <cell r="H893" t="str">
            <v>RPS5+, RMBS Primary Servicer - Specialty (reverse mortgage)</v>
          </cell>
        </row>
        <row r="894">
          <cell r="H894" t="str">
            <v>RPS5-, RMBS Primary Servicer - Specialty (reverse mortgage)</v>
          </cell>
        </row>
        <row r="895">
          <cell r="H895" t="str">
            <v>RPS3(UK), RMBS Primary Servicer - Specialty (reverse mortgage)</v>
          </cell>
        </row>
        <row r="896">
          <cell r="H896" t="str">
            <v>RPS3+(JPN), RMBS Primary Servicer - Specialty (reverse mortgage)</v>
          </cell>
        </row>
        <row r="897">
          <cell r="H897" t="str">
            <v>RPS2+UK, RMBS Primary Servicer - Specialty (reverse mortgage)</v>
          </cell>
        </row>
        <row r="898">
          <cell r="H898" t="str">
            <v>RPS2-UK, RMBS Primary Servicer - Specialty (reverse mortgage)</v>
          </cell>
        </row>
        <row r="899">
          <cell r="H899" t="str">
            <v>RPS3IT, RMBS Primary Servicer - Specialty (reverse mortgage)</v>
          </cell>
        </row>
        <row r="900">
          <cell r="H900" t="str">
            <v>WD, RMBS Primary Servicer - Specialty (reverse mortgage)</v>
          </cell>
        </row>
        <row r="901">
          <cell r="H901" t="str">
            <v>NR, CMBS Construction Loan Servicer Rating</v>
          </cell>
        </row>
        <row r="902">
          <cell r="H902" t="str">
            <v>Acceptable, CMBS Construction Loan Servicer Rating</v>
          </cell>
        </row>
        <row r="903">
          <cell r="H903" t="str">
            <v>Unacceptable, CMBS Construction Loan Servicer Rating</v>
          </cell>
        </row>
        <row r="904">
          <cell r="H904" t="str">
            <v>5, CMBS Construction Loan Servicer Rating</v>
          </cell>
        </row>
        <row r="905">
          <cell r="H905" t="str">
            <v>WD, CMBS Construction Loan Servicer Rating</v>
          </cell>
        </row>
        <row r="906">
          <cell r="H906" t="str">
            <v>3-, CMBS Construction Loan Servicer Rating</v>
          </cell>
        </row>
        <row r="907">
          <cell r="H907" t="str">
            <v>NR, RMBS Primary Servicer - Manufactured Housing</v>
          </cell>
        </row>
        <row r="908">
          <cell r="H908" t="str">
            <v>RPS1, RMBS Primary Servicer - Manufactured Housing</v>
          </cell>
        </row>
        <row r="909">
          <cell r="H909" t="str">
            <v>RPS2, RMBS Primary Servicer - Manufactured Housing</v>
          </cell>
        </row>
        <row r="910">
          <cell r="H910" t="str">
            <v>RPS3, RMBS Primary Servicer - Manufactured Housing</v>
          </cell>
        </row>
        <row r="911">
          <cell r="H911" t="str">
            <v>RPS4, RMBS Primary Servicer - Manufactured Housing</v>
          </cell>
        </row>
        <row r="912">
          <cell r="H912" t="str">
            <v>RPS5, RMBS Primary Servicer - Manufactured Housing</v>
          </cell>
        </row>
        <row r="913">
          <cell r="H913" t="str">
            <v>RPS1+, RMBS Primary Servicer - Manufactured Housing</v>
          </cell>
        </row>
        <row r="914">
          <cell r="H914" t="str">
            <v>RPS1-, RMBS Primary Servicer - Manufactured Housing</v>
          </cell>
        </row>
        <row r="915">
          <cell r="H915" t="str">
            <v>RPS2+, RMBS Primary Servicer - Manufactured Housing</v>
          </cell>
        </row>
        <row r="916">
          <cell r="H916" t="str">
            <v>RPS2-, RMBS Primary Servicer - Manufactured Housing</v>
          </cell>
        </row>
        <row r="917">
          <cell r="H917" t="str">
            <v>RPS3+, RMBS Primary Servicer - Manufactured Housing</v>
          </cell>
        </row>
        <row r="918">
          <cell r="H918" t="str">
            <v>RPS3-, RMBS Primary Servicer - Manufactured Housing</v>
          </cell>
        </row>
        <row r="919">
          <cell r="H919" t="str">
            <v>RPS4+, RMBS Primary Servicer - Manufactured Housing</v>
          </cell>
        </row>
        <row r="920">
          <cell r="H920" t="str">
            <v>RPS4-, RMBS Primary Servicer - Manufactured Housing</v>
          </cell>
        </row>
        <row r="921">
          <cell r="H921" t="str">
            <v>RPS5+, RMBS Primary Servicer - Manufactured Housing</v>
          </cell>
        </row>
        <row r="922">
          <cell r="H922" t="str">
            <v>RPS5-, RMBS Primary Servicer - Manufactured Housing</v>
          </cell>
        </row>
        <row r="923">
          <cell r="H923" t="str">
            <v>RPS3(UK), RMBS Primary Servicer - Manufactured Housing</v>
          </cell>
        </row>
        <row r="924">
          <cell r="H924" t="str">
            <v>RPS3+(JPN), RMBS Primary Servicer - Manufactured Housing</v>
          </cell>
        </row>
        <row r="925">
          <cell r="H925" t="str">
            <v>RPS2+UK, RMBS Primary Servicer - Manufactured Housing</v>
          </cell>
        </row>
        <row r="926">
          <cell r="H926" t="str">
            <v>RPS2-UK, RMBS Primary Servicer - Manufactured Housing</v>
          </cell>
        </row>
        <row r="927">
          <cell r="H927" t="str">
            <v>RPS3IT, RMBS Primary Servicer - Manufactured Housing</v>
          </cell>
        </row>
        <row r="928">
          <cell r="H928" t="str">
            <v>WD, RMBS Primary Servicer - Manufactured Housing</v>
          </cell>
        </row>
        <row r="929">
          <cell r="H929" t="str">
            <v>NR, RMBS Primary Servicer - Subservicer</v>
          </cell>
        </row>
        <row r="930">
          <cell r="H930" t="str">
            <v>RPS1, RMBS Primary Servicer - Subservicer</v>
          </cell>
        </row>
        <row r="931">
          <cell r="H931" t="str">
            <v>RPS2, RMBS Primary Servicer - Subservicer</v>
          </cell>
        </row>
        <row r="932">
          <cell r="H932" t="str">
            <v>RPS3, RMBS Primary Servicer - Subservicer</v>
          </cell>
        </row>
        <row r="933">
          <cell r="H933" t="str">
            <v>RPS4, RMBS Primary Servicer - Subservicer</v>
          </cell>
        </row>
        <row r="934">
          <cell r="H934" t="str">
            <v>RPS5, RMBS Primary Servicer - Subservicer</v>
          </cell>
        </row>
        <row r="935">
          <cell r="H935" t="str">
            <v>RPS1+, RMBS Primary Servicer - Subservicer</v>
          </cell>
        </row>
        <row r="936">
          <cell r="H936" t="str">
            <v>RPS1-, RMBS Primary Servicer - Subservicer</v>
          </cell>
        </row>
        <row r="937">
          <cell r="H937" t="str">
            <v>RPS2+, RMBS Primary Servicer - Subservicer</v>
          </cell>
        </row>
        <row r="938">
          <cell r="H938" t="str">
            <v>RPS2-, RMBS Primary Servicer - Subservicer</v>
          </cell>
        </row>
        <row r="939">
          <cell r="H939" t="str">
            <v>RPS3+, RMBS Primary Servicer - Subservicer</v>
          </cell>
        </row>
        <row r="940">
          <cell r="H940" t="str">
            <v>RPS3-, RMBS Primary Servicer - Subservicer</v>
          </cell>
        </row>
        <row r="941">
          <cell r="H941" t="str">
            <v>RPS4+, RMBS Primary Servicer - Subservicer</v>
          </cell>
        </row>
        <row r="942">
          <cell r="H942" t="str">
            <v>RPS4-, RMBS Primary Servicer - Subservicer</v>
          </cell>
        </row>
        <row r="943">
          <cell r="H943" t="str">
            <v>RPS5+, RMBS Primary Servicer - Subservicer</v>
          </cell>
        </row>
        <row r="944">
          <cell r="H944" t="str">
            <v>RPS5-, RMBS Primary Servicer - Subservicer</v>
          </cell>
        </row>
        <row r="945">
          <cell r="H945" t="str">
            <v>RPS3(UK), RMBS Primary Servicer - Subservicer</v>
          </cell>
        </row>
        <row r="946">
          <cell r="H946" t="str">
            <v>RPS3+(JPN), RMBS Primary Servicer - Subservicer</v>
          </cell>
        </row>
        <row r="947">
          <cell r="H947" t="str">
            <v>RPS2+UK, RMBS Primary Servicer - Subservicer</v>
          </cell>
        </row>
        <row r="948">
          <cell r="H948" t="str">
            <v>RPS2-UK, RMBS Primary Servicer - Subservicer</v>
          </cell>
        </row>
        <row r="949">
          <cell r="H949" t="str">
            <v>RPS3IT, RMBS Primary Servicer - Subservicer</v>
          </cell>
        </row>
        <row r="950">
          <cell r="H950" t="str">
            <v>WD, RMBS Primary Servicer - Subservicer</v>
          </cell>
        </row>
        <row r="951">
          <cell r="H951" t="str">
            <v>NR, Seller/Servicer Rating - FFELP Loan Servicing ABS</v>
          </cell>
        </row>
        <row r="952">
          <cell r="H952" t="str">
            <v>ABPS/S1+, Seller/Servicer Rating - FFELP Loan Servicing ABS</v>
          </cell>
        </row>
        <row r="953">
          <cell r="H953" t="str">
            <v>ABPS/S1, Seller/Servicer Rating - FFELP Loan Servicing ABS</v>
          </cell>
        </row>
        <row r="954">
          <cell r="H954" t="str">
            <v>ABPS/S1-, Seller/Servicer Rating - FFELP Loan Servicing ABS</v>
          </cell>
        </row>
        <row r="955">
          <cell r="H955" t="str">
            <v>ABPS/S2+, Seller/Servicer Rating - FFELP Loan Servicing ABS</v>
          </cell>
        </row>
        <row r="956">
          <cell r="H956" t="str">
            <v>ABPS/S2, Seller/Servicer Rating - FFELP Loan Servicing ABS</v>
          </cell>
        </row>
        <row r="957">
          <cell r="H957" t="str">
            <v>ABPS/S2-, Seller/Servicer Rating - FFELP Loan Servicing ABS</v>
          </cell>
        </row>
        <row r="958">
          <cell r="H958" t="str">
            <v>ABPS/S3+, Seller/Servicer Rating - FFELP Loan Servicing ABS</v>
          </cell>
        </row>
        <row r="959">
          <cell r="H959" t="str">
            <v>ABPS/S3, Seller/Servicer Rating - FFELP Loan Servicing ABS</v>
          </cell>
        </row>
        <row r="960">
          <cell r="H960" t="str">
            <v>ABPS/S3-, Seller/Servicer Rating - FFELP Loan Servicing ABS</v>
          </cell>
        </row>
        <row r="961">
          <cell r="H961" t="str">
            <v>ABPS/S4+, Seller/Servicer Rating - FFELP Loan Servicing ABS</v>
          </cell>
        </row>
        <row r="962">
          <cell r="H962" t="str">
            <v>ABPS/S4, Seller/Servicer Rating - FFELP Loan Servicing ABS</v>
          </cell>
        </row>
        <row r="963">
          <cell r="H963" t="str">
            <v>ABPS/S4-, Seller/Servicer Rating - FFELP Loan Servicing ABS</v>
          </cell>
        </row>
        <row r="964">
          <cell r="H964" t="str">
            <v>ABPS/S5+, Seller/Servicer Rating - FFELP Loan Servicing ABS</v>
          </cell>
        </row>
        <row r="965">
          <cell r="H965" t="str">
            <v>ABPS/S5, Seller/Servicer Rating - FFELP Loan Servicing ABS</v>
          </cell>
        </row>
        <row r="966">
          <cell r="H966" t="str">
            <v>ABPS/S5-, Seller/Servicer Rating - FFELP Loan Servicing ABS</v>
          </cell>
        </row>
        <row r="967">
          <cell r="H967" t="str">
            <v>ABSS/S3, Seller/Servicer Rating - FFELP Loan Servicing ABS</v>
          </cell>
        </row>
        <row r="968">
          <cell r="H968" t="str">
            <v>ABSS/S3+, Seller/Servicer Rating - FFELP Loan Servicing ABS</v>
          </cell>
        </row>
        <row r="969">
          <cell r="H969" t="str">
            <v>Proficient Plus, Seller/Servicer Rating - FFELP Loan Servicing ABS</v>
          </cell>
        </row>
        <row r="970">
          <cell r="H970" t="str">
            <v>Proficient, Seller/Servicer Rating - FFELP Loan Servicing ABS</v>
          </cell>
        </row>
        <row r="971">
          <cell r="H971" t="str">
            <v>Proficiency Unproven, Seller/Servicer Rating - FFELP Loan Servicing ABS</v>
          </cell>
        </row>
        <row r="972">
          <cell r="H972" t="str">
            <v>WD, Seller/Servicer Rating - FFELP Loan Servicing ABS</v>
          </cell>
        </row>
        <row r="973">
          <cell r="H973" t="str">
            <v>NR, Seller/Servicer Rating - Private Student Loan Servicing ABS</v>
          </cell>
        </row>
        <row r="974">
          <cell r="H974" t="str">
            <v>ABPS/S1+, Seller/Servicer Rating - Private Student Loan Servicing ABS</v>
          </cell>
        </row>
        <row r="975">
          <cell r="H975" t="str">
            <v>ABPS/S1, Seller/Servicer Rating - Private Student Loan Servicing ABS</v>
          </cell>
        </row>
        <row r="976">
          <cell r="H976" t="str">
            <v>ABPS/S1-, Seller/Servicer Rating - Private Student Loan Servicing ABS</v>
          </cell>
        </row>
        <row r="977">
          <cell r="H977" t="str">
            <v>ABPS/S2+, Seller/Servicer Rating - Private Student Loan Servicing ABS</v>
          </cell>
        </row>
        <row r="978">
          <cell r="H978" t="str">
            <v>ABPS/S2, Seller/Servicer Rating - Private Student Loan Servicing ABS</v>
          </cell>
        </row>
        <row r="979">
          <cell r="H979" t="str">
            <v>ABPS/S2-, Seller/Servicer Rating - Private Student Loan Servicing ABS</v>
          </cell>
        </row>
        <row r="980">
          <cell r="H980" t="str">
            <v>ABPS/S3+, Seller/Servicer Rating - Private Student Loan Servicing ABS</v>
          </cell>
        </row>
        <row r="981">
          <cell r="H981" t="str">
            <v>ABPS/S3, Seller/Servicer Rating - Private Student Loan Servicing ABS</v>
          </cell>
        </row>
        <row r="982">
          <cell r="H982" t="str">
            <v>ABPS/S3-, Seller/Servicer Rating - Private Student Loan Servicing ABS</v>
          </cell>
        </row>
        <row r="983">
          <cell r="H983" t="str">
            <v>ABPS/S4+, Seller/Servicer Rating - Private Student Loan Servicing ABS</v>
          </cell>
        </row>
        <row r="984">
          <cell r="H984" t="str">
            <v>ABPS/S4, Seller/Servicer Rating - Private Student Loan Servicing ABS</v>
          </cell>
        </row>
        <row r="985">
          <cell r="H985" t="str">
            <v>ABPS/S4-, Seller/Servicer Rating - Private Student Loan Servicing ABS</v>
          </cell>
        </row>
        <row r="986">
          <cell r="H986" t="str">
            <v>ABPS/S5+, Seller/Servicer Rating - Private Student Loan Servicing ABS</v>
          </cell>
        </row>
        <row r="987">
          <cell r="H987" t="str">
            <v>ABPS/S5, Seller/Servicer Rating - Private Student Loan Servicing ABS</v>
          </cell>
        </row>
        <row r="988">
          <cell r="H988" t="str">
            <v>ABPS/S5-, Seller/Servicer Rating - Private Student Loan Servicing ABS</v>
          </cell>
        </row>
        <row r="989">
          <cell r="H989" t="str">
            <v>ABSS/S3, Seller/Servicer Rating - Private Student Loan Servicing ABS</v>
          </cell>
        </row>
        <row r="990">
          <cell r="H990" t="str">
            <v>ABSS/S3+, Seller/Servicer Rating - Private Student Loan Servicing ABS</v>
          </cell>
        </row>
        <row r="991">
          <cell r="H991" t="str">
            <v>Proficient Plus, Seller/Servicer Rating - Private Student Loan Servicing ABS</v>
          </cell>
        </row>
        <row r="992">
          <cell r="H992" t="str">
            <v>Proficient, Seller/Servicer Rating - Private Student Loan Servicing ABS</v>
          </cell>
        </row>
        <row r="993">
          <cell r="H993" t="str">
            <v>Proficiency Unproven, Seller/Servicer Rating - Private Student Loan Servicing ABS</v>
          </cell>
        </row>
        <row r="994">
          <cell r="H994" t="str">
            <v>WD, Seller/Servicer Rating - Private Student Loan Servicing ABS</v>
          </cell>
        </row>
        <row r="995">
          <cell r="H995" t="str">
            <v>NR, RMBS Primary Specialty Servicer - Option ARMS</v>
          </cell>
        </row>
        <row r="996">
          <cell r="H996" t="str">
            <v>RPS1, RMBS Primary Specialty Servicer - Option ARMS</v>
          </cell>
        </row>
        <row r="997">
          <cell r="H997" t="str">
            <v>RPS2, RMBS Primary Specialty Servicer - Option ARMS</v>
          </cell>
        </row>
        <row r="998">
          <cell r="H998" t="str">
            <v>RPS3, RMBS Primary Specialty Servicer - Option ARMS</v>
          </cell>
        </row>
        <row r="999">
          <cell r="H999" t="str">
            <v>RPS4, RMBS Primary Specialty Servicer - Option ARMS</v>
          </cell>
        </row>
        <row r="1000">
          <cell r="H1000" t="str">
            <v>RPS5, RMBS Primary Specialty Servicer - Option ARMS</v>
          </cell>
        </row>
        <row r="1001">
          <cell r="H1001" t="str">
            <v>RPS1+, RMBS Primary Specialty Servicer - Option ARMS</v>
          </cell>
        </row>
        <row r="1002">
          <cell r="H1002" t="str">
            <v>RPS1-, RMBS Primary Specialty Servicer - Option ARMS</v>
          </cell>
        </row>
        <row r="1003">
          <cell r="H1003" t="str">
            <v>RPS2+, RMBS Primary Specialty Servicer - Option ARMS</v>
          </cell>
        </row>
        <row r="1004">
          <cell r="H1004" t="str">
            <v>RPS2-, RMBS Primary Specialty Servicer - Option ARMS</v>
          </cell>
        </row>
        <row r="1005">
          <cell r="H1005" t="str">
            <v>RPS3+, RMBS Primary Specialty Servicer - Option ARMS</v>
          </cell>
        </row>
        <row r="1006">
          <cell r="H1006" t="str">
            <v>RPS3-, RMBS Primary Specialty Servicer - Option ARMS</v>
          </cell>
        </row>
        <row r="1007">
          <cell r="H1007" t="str">
            <v>RPS4+, RMBS Primary Specialty Servicer - Option ARMS</v>
          </cell>
        </row>
        <row r="1008">
          <cell r="H1008" t="str">
            <v>RPS4-, RMBS Primary Specialty Servicer - Option ARMS</v>
          </cell>
        </row>
        <row r="1009">
          <cell r="H1009" t="str">
            <v>RPS5+, RMBS Primary Specialty Servicer - Option ARMS</v>
          </cell>
        </row>
        <row r="1010">
          <cell r="H1010" t="str">
            <v>RPS5-, RMBS Primary Specialty Servicer - Option ARMS</v>
          </cell>
        </row>
        <row r="1011">
          <cell r="H1011" t="str">
            <v>RPS3(UK), RMBS Primary Specialty Servicer - Option ARMS</v>
          </cell>
        </row>
        <row r="1012">
          <cell r="H1012" t="str">
            <v>RPS3+(JPN), RMBS Primary Specialty Servicer - Option ARMS</v>
          </cell>
        </row>
        <row r="1013">
          <cell r="H1013" t="str">
            <v>RPS2+UK, RMBS Primary Specialty Servicer - Option ARMS</v>
          </cell>
        </row>
        <row r="1014">
          <cell r="H1014" t="str">
            <v>RPS2-UK, RMBS Primary Specialty Servicer - Option ARMS</v>
          </cell>
        </row>
        <row r="1015">
          <cell r="H1015" t="str">
            <v>RPS3IT, RMBS Primary Specialty Servicer - Option ARMS</v>
          </cell>
        </row>
        <row r="1016">
          <cell r="H1016" t="str">
            <v>WD, RMBS Primary Specialty Servicer - Option ARMS</v>
          </cell>
        </row>
        <row r="1017">
          <cell r="H1017" t="str">
            <v>NR, RMBS Primary Specialty Servicer - Second Liens</v>
          </cell>
        </row>
        <row r="1018">
          <cell r="H1018" t="str">
            <v>RPS1, RMBS Primary Specialty Servicer - Second Liens</v>
          </cell>
        </row>
        <row r="1019">
          <cell r="H1019" t="str">
            <v>RPS2, RMBS Primary Specialty Servicer - Second Liens</v>
          </cell>
        </row>
        <row r="1020">
          <cell r="H1020" t="str">
            <v>RPS3, RMBS Primary Specialty Servicer - Second Liens</v>
          </cell>
        </row>
        <row r="1021">
          <cell r="H1021" t="str">
            <v>RPS4, RMBS Primary Specialty Servicer - Second Liens</v>
          </cell>
        </row>
        <row r="1022">
          <cell r="H1022" t="str">
            <v>RPS5, RMBS Primary Specialty Servicer - Second Liens</v>
          </cell>
        </row>
        <row r="1023">
          <cell r="H1023" t="str">
            <v>RPS1+, RMBS Primary Specialty Servicer - Second Liens</v>
          </cell>
        </row>
        <row r="1024">
          <cell r="H1024" t="str">
            <v>RPS1-, RMBS Primary Specialty Servicer - Second Liens</v>
          </cell>
        </row>
        <row r="1025">
          <cell r="H1025" t="str">
            <v>RPS2+, RMBS Primary Specialty Servicer - Second Liens</v>
          </cell>
        </row>
        <row r="1026">
          <cell r="H1026" t="str">
            <v>RPS2-, RMBS Primary Specialty Servicer - Second Liens</v>
          </cell>
        </row>
        <row r="1027">
          <cell r="H1027" t="str">
            <v>RPS3+, RMBS Primary Specialty Servicer - Second Liens</v>
          </cell>
        </row>
        <row r="1028">
          <cell r="H1028" t="str">
            <v>RPS3-, RMBS Primary Specialty Servicer - Second Liens</v>
          </cell>
        </row>
        <row r="1029">
          <cell r="H1029" t="str">
            <v>RPS4+, RMBS Primary Specialty Servicer - Second Liens</v>
          </cell>
        </row>
        <row r="1030">
          <cell r="H1030" t="str">
            <v>RPS4-, RMBS Primary Specialty Servicer - Second Liens</v>
          </cell>
        </row>
        <row r="1031">
          <cell r="H1031" t="str">
            <v>RPS5+, RMBS Primary Specialty Servicer - Second Liens</v>
          </cell>
        </row>
        <row r="1032">
          <cell r="H1032" t="str">
            <v>RPS5-, RMBS Primary Specialty Servicer - Second Liens</v>
          </cell>
        </row>
        <row r="1033">
          <cell r="H1033" t="str">
            <v>RPS3(UK), RMBS Primary Specialty Servicer - Second Liens</v>
          </cell>
        </row>
        <row r="1034">
          <cell r="H1034" t="str">
            <v>RPS3+(JPN), RMBS Primary Specialty Servicer - Second Liens</v>
          </cell>
        </row>
        <row r="1035">
          <cell r="H1035" t="str">
            <v>RPS2+UK, RMBS Primary Specialty Servicer - Second Liens</v>
          </cell>
        </row>
        <row r="1036">
          <cell r="H1036" t="str">
            <v>RPS2-UK, RMBS Primary Specialty Servicer - Second Liens</v>
          </cell>
        </row>
        <row r="1037">
          <cell r="H1037" t="str">
            <v>RPS3IT, RMBS Primary Specialty Servicer - Second Liens</v>
          </cell>
        </row>
        <row r="1038">
          <cell r="H1038" t="str">
            <v>WD, RMBS Primary Specialty Servicer - Second Liens</v>
          </cell>
        </row>
        <row r="1039">
          <cell r="H1039" t="str">
            <v>SBPS1+, Small Balance Commercial Primary Servicer Rating</v>
          </cell>
        </row>
        <row r="1040">
          <cell r="H1040" t="str">
            <v>SBPS1, Small Balance Commercial Primary Servicer Rating</v>
          </cell>
        </row>
        <row r="1041">
          <cell r="H1041" t="str">
            <v>SBPS1-, Small Balance Commercial Primary Servicer Rating</v>
          </cell>
        </row>
        <row r="1042">
          <cell r="H1042" t="str">
            <v>SBPS2+, Small Balance Commercial Primary Servicer Rating</v>
          </cell>
        </row>
        <row r="1043">
          <cell r="H1043" t="str">
            <v>SBPS2, Small Balance Commercial Primary Servicer Rating</v>
          </cell>
        </row>
        <row r="1044">
          <cell r="H1044" t="str">
            <v>SBPS2-, Small Balance Commercial Primary Servicer Rating</v>
          </cell>
        </row>
        <row r="1045">
          <cell r="H1045" t="str">
            <v>SBPS3+, Small Balance Commercial Primary Servicer Rating</v>
          </cell>
        </row>
        <row r="1046">
          <cell r="H1046" t="str">
            <v>SBPS3, Small Balance Commercial Primary Servicer Rating</v>
          </cell>
        </row>
        <row r="1047">
          <cell r="H1047" t="str">
            <v>SBPS3-, Small Balance Commercial Primary Servicer Rating</v>
          </cell>
        </row>
        <row r="1048">
          <cell r="H1048" t="str">
            <v>SBPS4+, Small Balance Commercial Primary Servicer Rating</v>
          </cell>
        </row>
        <row r="1049">
          <cell r="H1049" t="str">
            <v>SBPS4, Small Balance Commercial Primary Servicer Rating</v>
          </cell>
        </row>
        <row r="1050">
          <cell r="H1050" t="str">
            <v>SBPS4-, Small Balance Commercial Primary Servicer Rating</v>
          </cell>
        </row>
        <row r="1051">
          <cell r="H1051" t="str">
            <v>SBPS5+, Small Balance Commercial Primary Servicer Rating</v>
          </cell>
        </row>
        <row r="1052">
          <cell r="H1052" t="str">
            <v>SBPS5, Small Balance Commercial Primary Servicer Rating</v>
          </cell>
        </row>
        <row r="1053">
          <cell r="H1053" t="str">
            <v>SBPS5-, Small Balance Commercial Primary Servicer Rating</v>
          </cell>
        </row>
        <row r="1054">
          <cell r="H1054" t="str">
            <v>CPS2 Small Loans, Small Balance Commercial Primary Servicer Rating</v>
          </cell>
        </row>
        <row r="1055">
          <cell r="H1055" t="str">
            <v>CPS3 Small Loans, Small Balance Commercial Primary Servicer Rating</v>
          </cell>
        </row>
        <row r="1056">
          <cell r="H1056" t="str">
            <v>CPS3+ Small Loans, Small Balance Commercial Primary Servicer Rating</v>
          </cell>
        </row>
        <row r="1057">
          <cell r="H1057" t="str">
            <v>WD, Small Balance Commercial Primary Servicer Rating</v>
          </cell>
        </row>
        <row r="1058">
          <cell r="H1058" t="str">
            <v>SBSS1+, Small Balance Commercial Special Servicer Rating</v>
          </cell>
        </row>
        <row r="1059">
          <cell r="H1059" t="str">
            <v>SBSS1, Small Balance Commercial Special Servicer Rating</v>
          </cell>
        </row>
        <row r="1060">
          <cell r="H1060" t="str">
            <v>SBSS1-, Small Balance Commercial Special Servicer Rating</v>
          </cell>
        </row>
        <row r="1061">
          <cell r="H1061" t="str">
            <v>SBSS2+, Small Balance Commercial Special Servicer Rating</v>
          </cell>
        </row>
        <row r="1062">
          <cell r="H1062" t="str">
            <v>SBSS2, Small Balance Commercial Special Servicer Rating</v>
          </cell>
        </row>
        <row r="1063">
          <cell r="H1063" t="str">
            <v>SBSS2-, Small Balance Commercial Special Servicer Rating</v>
          </cell>
        </row>
        <row r="1064">
          <cell r="H1064" t="str">
            <v>SBSS3+, Small Balance Commercial Special Servicer Rating</v>
          </cell>
        </row>
        <row r="1065">
          <cell r="H1065" t="str">
            <v>SBSS3, Small Balance Commercial Special Servicer Rating</v>
          </cell>
        </row>
        <row r="1066">
          <cell r="H1066" t="str">
            <v>SBSS3-, Small Balance Commercial Special Servicer Rating</v>
          </cell>
        </row>
        <row r="1067">
          <cell r="H1067" t="str">
            <v>SBSS4+, Small Balance Commercial Special Servicer Rating</v>
          </cell>
        </row>
        <row r="1068">
          <cell r="H1068" t="str">
            <v>SBSS4, Small Balance Commercial Special Servicer Rating</v>
          </cell>
        </row>
        <row r="1069">
          <cell r="H1069" t="str">
            <v>SBSS4-, Small Balance Commercial Special Servicer Rating</v>
          </cell>
        </row>
        <row r="1070">
          <cell r="H1070" t="str">
            <v>SBSS5+, Small Balance Commercial Special Servicer Rating</v>
          </cell>
        </row>
        <row r="1071">
          <cell r="H1071" t="str">
            <v>SBSS5, Small Balance Commercial Special Servicer Rating</v>
          </cell>
        </row>
        <row r="1072">
          <cell r="H1072" t="str">
            <v>SBSS5-, Small Balance Commercial Special Servicer Rating</v>
          </cell>
        </row>
        <row r="1073">
          <cell r="H1073" t="str">
            <v>CSS2 Small Loans, Small Balance Commercial Special Servicer Rating</v>
          </cell>
        </row>
        <row r="1074">
          <cell r="H1074" t="str">
            <v>CSS3+ Small Loans, Small Balance Commercial Special Servicer Rating</v>
          </cell>
        </row>
        <row r="1075">
          <cell r="H1075" t="str">
            <v>WD, Small Balance Commercial Special Servicer Rating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row r="12">
          <cell r="C12">
            <v>12418.97144861</v>
          </cell>
        </row>
      </sheetData>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topLeftCell="A5" zoomScale="106" zoomScaleNormal="106" workbookViewId="0">
      <selection activeCell="I10" sqref="I10"/>
    </sheetView>
  </sheetViews>
  <sheetFormatPr baseColWidth="10" defaultColWidth="8.86328125" defaultRowHeight="14.25" x14ac:dyDescent="0.45"/>
  <cols>
    <col min="1" max="1" width="8.86328125" style="2"/>
    <col min="2" max="10" width="12.265625" style="2" customWidth="1"/>
    <col min="11" max="16384" width="8.86328125" style="2"/>
  </cols>
  <sheetData>
    <row r="1" spans="2:10" ht="14.65" thickBot="1" x14ac:dyDescent="0.5"/>
    <row r="2" spans="2:10" x14ac:dyDescent="0.45">
      <c r="B2" s="14"/>
      <c r="C2" s="15"/>
      <c r="D2" s="15"/>
      <c r="E2" s="15"/>
      <c r="F2" s="15"/>
      <c r="G2" s="15"/>
      <c r="H2" s="15"/>
      <c r="I2" s="15"/>
      <c r="J2" s="16"/>
    </row>
    <row r="3" spans="2:10" x14ac:dyDescent="0.45">
      <c r="B3" s="17"/>
      <c r="C3" s="18"/>
      <c r="D3" s="18"/>
      <c r="E3" s="18"/>
      <c r="F3" s="18"/>
      <c r="G3" s="18"/>
      <c r="H3" s="18"/>
      <c r="I3" s="18"/>
      <c r="J3" s="19"/>
    </row>
    <row r="4" spans="2:10" x14ac:dyDescent="0.45">
      <c r="B4" s="17"/>
      <c r="C4" s="18"/>
      <c r="D4" s="18"/>
      <c r="E4" s="18"/>
      <c r="F4" s="18"/>
      <c r="G4" s="18"/>
      <c r="H4" s="18"/>
      <c r="I4" s="18"/>
      <c r="J4" s="19"/>
    </row>
    <row r="5" spans="2:10" ht="30.75" x14ac:dyDescent="0.55000000000000004">
      <c r="B5" s="17"/>
      <c r="C5" s="18"/>
      <c r="D5" s="18"/>
      <c r="E5" s="20"/>
      <c r="F5" s="21" t="s">
        <v>161</v>
      </c>
      <c r="G5" s="18"/>
      <c r="H5" s="18"/>
      <c r="I5" s="18"/>
      <c r="J5" s="19"/>
    </row>
    <row r="6" spans="2:10" ht="41.25" customHeight="1" x14ac:dyDescent="0.45">
      <c r="B6" s="17"/>
      <c r="C6" s="18"/>
      <c r="D6" s="195" t="s">
        <v>162</v>
      </c>
      <c r="E6" s="195"/>
      <c r="F6" s="195"/>
      <c r="G6" s="195"/>
      <c r="H6" s="195"/>
      <c r="I6" s="18"/>
      <c r="J6" s="19"/>
    </row>
    <row r="7" spans="2:10" ht="25.5" x14ac:dyDescent="0.45">
      <c r="B7" s="17"/>
      <c r="C7" s="18"/>
      <c r="D7" s="18"/>
      <c r="E7" s="18"/>
      <c r="F7" s="160" t="s">
        <v>806</v>
      </c>
      <c r="G7" s="18"/>
      <c r="H7" s="18"/>
      <c r="I7" s="18"/>
      <c r="J7" s="19"/>
    </row>
    <row r="8" spans="2:10" ht="25.5" x14ac:dyDescent="0.45">
      <c r="B8" s="17"/>
      <c r="C8" s="18"/>
      <c r="D8" s="18"/>
      <c r="E8" s="18"/>
      <c r="F8" s="160" t="s">
        <v>1667</v>
      </c>
      <c r="G8" s="18"/>
      <c r="H8" s="18"/>
      <c r="I8" s="18"/>
      <c r="J8" s="19"/>
    </row>
    <row r="9" spans="2:10" ht="21" x14ac:dyDescent="0.45">
      <c r="B9" s="17"/>
      <c r="C9" s="18"/>
      <c r="D9" s="18"/>
      <c r="E9" s="18"/>
      <c r="F9" s="161" t="s">
        <v>1731</v>
      </c>
      <c r="G9" s="18"/>
      <c r="H9" s="18"/>
      <c r="I9" s="18"/>
      <c r="J9" s="19"/>
    </row>
    <row r="10" spans="2:10" ht="21" x14ac:dyDescent="0.45">
      <c r="B10" s="17"/>
      <c r="C10" s="18"/>
      <c r="D10" s="18"/>
      <c r="E10" s="18"/>
      <c r="F10" s="161" t="s">
        <v>1673</v>
      </c>
      <c r="G10" s="18"/>
      <c r="H10" s="18"/>
      <c r="I10" s="18"/>
      <c r="J10" s="19"/>
    </row>
    <row r="11" spans="2:10" ht="21" x14ac:dyDescent="0.45">
      <c r="B11" s="17"/>
      <c r="C11" s="18"/>
      <c r="D11" s="18"/>
      <c r="E11" s="18"/>
      <c r="F11" s="23"/>
      <c r="G11" s="18"/>
      <c r="H11" s="18"/>
      <c r="I11" s="18"/>
      <c r="J11" s="19"/>
    </row>
    <row r="12" spans="2:10" x14ac:dyDescent="0.45">
      <c r="B12" s="17"/>
      <c r="C12" s="18"/>
      <c r="D12" s="18"/>
      <c r="E12" s="18"/>
      <c r="F12" s="18"/>
      <c r="G12" s="18"/>
      <c r="H12" s="18"/>
      <c r="I12" s="18"/>
      <c r="J12" s="19"/>
    </row>
    <row r="13" spans="2:10" x14ac:dyDescent="0.45">
      <c r="B13" s="17"/>
      <c r="C13" s="18"/>
      <c r="D13" s="18"/>
      <c r="E13" s="18"/>
      <c r="F13" s="18"/>
      <c r="G13" s="18"/>
      <c r="H13" s="18"/>
      <c r="I13" s="18"/>
      <c r="J13" s="19"/>
    </row>
    <row r="14" spans="2:10" x14ac:dyDescent="0.45">
      <c r="B14" s="17"/>
      <c r="C14" s="18"/>
      <c r="D14" s="18"/>
      <c r="E14" s="18"/>
      <c r="F14" s="18"/>
      <c r="G14" s="18"/>
      <c r="H14" s="18"/>
      <c r="I14" s="18"/>
      <c r="J14" s="19"/>
    </row>
    <row r="15" spans="2:10" x14ac:dyDescent="0.45">
      <c r="B15" s="17"/>
      <c r="C15" s="18"/>
      <c r="D15" s="18"/>
      <c r="E15" s="18"/>
      <c r="F15" s="18"/>
      <c r="G15" s="18"/>
      <c r="H15" s="18"/>
      <c r="I15" s="18"/>
      <c r="J15" s="19"/>
    </row>
    <row r="16" spans="2:10" x14ac:dyDescent="0.45">
      <c r="B16" s="17"/>
      <c r="C16" s="18"/>
      <c r="D16" s="18"/>
      <c r="E16" s="18"/>
      <c r="F16" s="18"/>
      <c r="G16" s="18"/>
      <c r="H16" s="18"/>
      <c r="I16" s="18"/>
      <c r="J16" s="19"/>
    </row>
    <row r="17" spans="2:10" x14ac:dyDescent="0.45">
      <c r="B17" s="17"/>
      <c r="C17" s="18"/>
      <c r="D17" s="18"/>
      <c r="E17" s="18"/>
      <c r="F17" s="18"/>
      <c r="G17" s="18"/>
      <c r="H17" s="18"/>
      <c r="I17" s="18"/>
      <c r="J17" s="19"/>
    </row>
    <row r="18" spans="2:10" x14ac:dyDescent="0.45">
      <c r="B18" s="17"/>
      <c r="C18" s="18"/>
      <c r="D18" s="18"/>
      <c r="E18" s="18"/>
      <c r="F18" s="18"/>
      <c r="G18" s="18"/>
      <c r="H18" s="18"/>
      <c r="I18" s="18"/>
      <c r="J18" s="19"/>
    </row>
    <row r="19" spans="2:10" x14ac:dyDescent="0.45">
      <c r="B19" s="17"/>
      <c r="C19" s="18"/>
      <c r="D19" s="18"/>
      <c r="E19" s="18"/>
      <c r="F19" s="18"/>
      <c r="G19" s="18"/>
      <c r="H19" s="18"/>
      <c r="I19" s="18"/>
      <c r="J19" s="19"/>
    </row>
    <row r="20" spans="2:10" x14ac:dyDescent="0.45">
      <c r="B20" s="17"/>
      <c r="C20" s="18"/>
      <c r="D20" s="18"/>
      <c r="E20" s="18"/>
      <c r="F20" s="18"/>
      <c r="G20" s="18"/>
      <c r="H20" s="18"/>
      <c r="I20" s="18"/>
      <c r="J20" s="19"/>
    </row>
    <row r="21" spans="2:10" x14ac:dyDescent="0.45">
      <c r="B21" s="17"/>
      <c r="C21" s="18"/>
      <c r="D21" s="18"/>
      <c r="E21" s="18"/>
      <c r="F21" s="18"/>
      <c r="G21" s="18"/>
      <c r="H21" s="18"/>
      <c r="I21" s="18"/>
      <c r="J21" s="19"/>
    </row>
    <row r="22" spans="2:10" x14ac:dyDescent="0.45">
      <c r="B22" s="17"/>
      <c r="C22" s="18"/>
      <c r="D22" s="18"/>
      <c r="E22" s="18"/>
      <c r="F22" s="24" t="s">
        <v>163</v>
      </c>
      <c r="G22" s="18"/>
      <c r="H22" s="18"/>
      <c r="I22" s="18"/>
      <c r="J22" s="19"/>
    </row>
    <row r="23" spans="2:10" x14ac:dyDescent="0.45">
      <c r="B23" s="17"/>
      <c r="C23" s="18"/>
      <c r="D23" s="18"/>
      <c r="E23" s="18"/>
      <c r="F23" s="25"/>
      <c r="G23" s="18"/>
      <c r="H23" s="18"/>
      <c r="I23" s="18"/>
      <c r="J23" s="19"/>
    </row>
    <row r="24" spans="2:10" s="142" customFormat="1" x14ac:dyDescent="0.45">
      <c r="B24" s="182"/>
      <c r="C24" s="183"/>
      <c r="D24" s="191" t="s">
        <v>164</v>
      </c>
      <c r="E24" s="192" t="s">
        <v>165</v>
      </c>
      <c r="F24" s="192"/>
      <c r="G24" s="192"/>
      <c r="H24" s="192"/>
      <c r="I24" s="183"/>
      <c r="J24" s="184"/>
    </row>
    <row r="25" spans="2:10" s="142" customFormat="1" x14ac:dyDescent="0.45">
      <c r="B25" s="182"/>
      <c r="C25" s="183"/>
      <c r="D25" s="183"/>
      <c r="H25" s="183"/>
      <c r="I25" s="183"/>
      <c r="J25" s="184"/>
    </row>
    <row r="26" spans="2:10" s="142" customFormat="1" x14ac:dyDescent="0.45">
      <c r="B26" s="182"/>
      <c r="C26" s="183"/>
      <c r="D26" s="191" t="s">
        <v>166</v>
      </c>
      <c r="E26" s="192"/>
      <c r="F26" s="192"/>
      <c r="G26" s="192"/>
      <c r="H26" s="192"/>
      <c r="I26" s="183"/>
      <c r="J26" s="184"/>
    </row>
    <row r="27" spans="2:10" s="142" customFormat="1" x14ac:dyDescent="0.45">
      <c r="B27" s="182"/>
      <c r="C27" s="183"/>
      <c r="D27" s="181"/>
      <c r="E27" s="181"/>
      <c r="F27" s="181"/>
      <c r="G27" s="181"/>
      <c r="H27" s="181"/>
      <c r="I27" s="183"/>
      <c r="J27" s="184"/>
    </row>
    <row r="28" spans="2:10" s="142" customFormat="1" x14ac:dyDescent="0.45">
      <c r="B28" s="182"/>
      <c r="C28" s="183"/>
      <c r="D28" s="191" t="s">
        <v>167</v>
      </c>
      <c r="E28" s="192" t="s">
        <v>165</v>
      </c>
      <c r="F28" s="192"/>
      <c r="G28" s="192"/>
      <c r="H28" s="192"/>
      <c r="I28" s="183"/>
      <c r="J28" s="184"/>
    </row>
    <row r="29" spans="2:10" s="142" customFormat="1" x14ac:dyDescent="0.45">
      <c r="B29" s="182"/>
      <c r="C29" s="183"/>
      <c r="I29" s="183"/>
      <c r="J29" s="184"/>
    </row>
    <row r="30" spans="2:10" s="142" customFormat="1" x14ac:dyDescent="0.45">
      <c r="B30" s="182"/>
      <c r="C30" s="183"/>
      <c r="D30" s="191" t="s">
        <v>168</v>
      </c>
      <c r="E30" s="192" t="s">
        <v>165</v>
      </c>
      <c r="F30" s="192"/>
      <c r="G30" s="192"/>
      <c r="H30" s="192"/>
      <c r="I30" s="183"/>
      <c r="J30" s="184"/>
    </row>
    <row r="31" spans="2:10" s="142" customFormat="1" x14ac:dyDescent="0.45">
      <c r="B31" s="182"/>
      <c r="C31" s="183"/>
      <c r="D31" s="181"/>
      <c r="E31" s="181"/>
      <c r="F31" s="181"/>
      <c r="G31" s="181"/>
      <c r="H31" s="181"/>
      <c r="I31" s="183"/>
      <c r="J31" s="184"/>
    </row>
    <row r="32" spans="2:10" s="142" customFormat="1" x14ac:dyDescent="0.45">
      <c r="B32" s="182"/>
      <c r="C32" s="183"/>
      <c r="D32" s="193" t="s">
        <v>169</v>
      </c>
      <c r="E32" s="194"/>
      <c r="F32" s="194"/>
      <c r="G32" s="194"/>
      <c r="H32" s="194"/>
      <c r="I32" s="183"/>
      <c r="J32" s="184"/>
    </row>
    <row r="33" spans="2:10" s="142" customFormat="1" x14ac:dyDescent="0.45">
      <c r="B33" s="182"/>
      <c r="C33" s="183"/>
      <c r="I33" s="183"/>
      <c r="J33" s="184"/>
    </row>
    <row r="34" spans="2:10" s="142" customFormat="1" x14ac:dyDescent="0.45">
      <c r="B34" s="182"/>
      <c r="C34" s="183"/>
      <c r="D34" s="193"/>
      <c r="E34" s="194"/>
      <c r="F34" s="194"/>
      <c r="G34" s="194"/>
      <c r="H34" s="194"/>
      <c r="I34" s="183"/>
      <c r="J34" s="184"/>
    </row>
    <row r="35" spans="2:10" s="142" customFormat="1" x14ac:dyDescent="0.45">
      <c r="B35" s="182"/>
      <c r="C35" s="183"/>
      <c r="D35" s="183"/>
      <c r="E35" s="183"/>
      <c r="F35" s="183"/>
      <c r="G35" s="183"/>
      <c r="H35" s="183"/>
      <c r="I35" s="183"/>
      <c r="J35" s="184"/>
    </row>
    <row r="36" spans="2:10" s="142" customFormat="1" x14ac:dyDescent="0.45">
      <c r="B36" s="182"/>
      <c r="C36" s="183"/>
      <c r="D36" s="193"/>
      <c r="E36" s="194"/>
      <c r="F36" s="194"/>
      <c r="G36" s="194"/>
      <c r="H36" s="194"/>
      <c r="I36" s="183"/>
      <c r="J36" s="184"/>
    </row>
    <row r="37" spans="2:10" s="142" customFormat="1" x14ac:dyDescent="0.45">
      <c r="B37" s="182"/>
      <c r="C37" s="183"/>
      <c r="D37" s="183"/>
      <c r="E37" s="183"/>
      <c r="F37" s="185"/>
      <c r="G37" s="183"/>
      <c r="H37" s="183"/>
      <c r="I37" s="183"/>
      <c r="J37" s="184"/>
    </row>
    <row r="38" spans="2:10" s="142" customFormat="1" x14ac:dyDescent="0.45">
      <c r="B38" s="182"/>
      <c r="C38" s="183"/>
      <c r="I38" s="183"/>
      <c r="J38" s="184"/>
    </row>
    <row r="39" spans="2:10" s="142" customFormat="1" x14ac:dyDescent="0.45">
      <c r="B39" s="182"/>
      <c r="C39" s="183"/>
      <c r="I39" s="183"/>
      <c r="J39" s="184"/>
    </row>
    <row r="40" spans="2:10" s="142" customFormat="1" x14ac:dyDescent="0.45">
      <c r="B40" s="182"/>
      <c r="C40" s="183"/>
      <c r="I40" s="183"/>
      <c r="J40" s="184"/>
    </row>
    <row r="41" spans="2:10" x14ac:dyDescent="0.45">
      <c r="B41" s="17"/>
      <c r="I41" s="18"/>
      <c r="J41" s="19"/>
    </row>
    <row r="42" spans="2:10" x14ac:dyDescent="0.45">
      <c r="B42" s="17"/>
      <c r="I42" s="18"/>
      <c r="J42" s="19"/>
    </row>
    <row r="43" spans="2:10" ht="14.65" thickBot="1" x14ac:dyDescent="0.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8">
    <mergeCell ref="D30:H30"/>
    <mergeCell ref="D34:H34"/>
    <mergeCell ref="D32:H32"/>
    <mergeCell ref="D36:H36"/>
    <mergeCell ref="D6:H6"/>
    <mergeCell ref="D24:H24"/>
    <mergeCell ref="D26:H26"/>
    <mergeCell ref="D28:H28"/>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C. HTT Harmonised Glossary'!A1" display="Worksheet C: HTT Harmonised Glossary" xr:uid="{21BFCD8A-91A6-476A-AEB3-81CB98055862}"/>
    <hyperlink ref="D30:H30" location="Disclaimer!A1" display="Disclaimer" xr:uid="{E62F01AA-EE4C-4E2E-8FE8-A365CBB7FB5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23" zoomScale="75" zoomScaleNormal="75" workbookViewId="0">
      <selection activeCell="B314" sqref="B314"/>
    </sheetView>
  </sheetViews>
  <sheetFormatPr baseColWidth="10" defaultColWidth="8.86328125" defaultRowHeight="14.25" outlineLevelRow="1" x14ac:dyDescent="0.45"/>
  <cols>
    <col min="1" max="1" width="13.265625" style="34" customWidth="1"/>
    <col min="2" max="2" width="60.73046875" style="34" customWidth="1"/>
    <col min="3" max="3" width="39" style="34" bestFit="1" customWidth="1"/>
    <col min="4" max="4" width="35" style="34" bestFit="1" customWidth="1"/>
    <col min="5" max="5" width="6.73046875" style="34" customWidth="1"/>
    <col min="6" max="6" width="41.73046875" style="34" customWidth="1"/>
    <col min="7" max="7" width="41.73046875" style="31" customWidth="1"/>
    <col min="8" max="8" width="7.265625" style="34" customWidth="1"/>
    <col min="9" max="10" width="38" style="34" customWidth="1"/>
    <col min="11" max="11" width="47.73046875" style="34" customWidth="1"/>
    <col min="12" max="12" width="7.265625" style="34" customWidth="1"/>
    <col min="13" max="13" width="37" style="34" bestFit="1" customWidth="1"/>
    <col min="14" max="14" width="25.73046875" style="31" customWidth="1"/>
    <col min="15" max="16384" width="8.86328125" style="32"/>
  </cols>
  <sheetData>
    <row r="1" spans="1:13" ht="30.75" x14ac:dyDescent="0.45">
      <c r="A1" s="1" t="s">
        <v>170</v>
      </c>
      <c r="B1" s="1"/>
      <c r="C1" s="31"/>
      <c r="D1" s="31"/>
      <c r="E1" s="31"/>
      <c r="F1" s="22" t="s">
        <v>171</v>
      </c>
      <c r="H1" s="31"/>
      <c r="I1" s="1"/>
      <c r="J1" s="31"/>
      <c r="K1" s="31"/>
      <c r="L1" s="31"/>
      <c r="M1" s="31"/>
    </row>
    <row r="2" spans="1:13" ht="14.65" thickBot="1" x14ac:dyDescent="0.5">
      <c r="A2" s="31"/>
      <c r="B2" s="33"/>
      <c r="C2" s="33"/>
      <c r="D2" s="31"/>
      <c r="E2" s="31"/>
      <c r="F2" s="31"/>
      <c r="H2" s="31"/>
      <c r="L2" s="31"/>
      <c r="M2" s="31"/>
    </row>
    <row r="3" spans="1:13" ht="18.399999999999999" thickBot="1" x14ac:dyDescent="0.5">
      <c r="A3" s="35"/>
      <c r="B3" s="36" t="s">
        <v>172</v>
      </c>
      <c r="C3" s="105" t="s">
        <v>339</v>
      </c>
      <c r="D3" s="35"/>
      <c r="E3" s="35"/>
      <c r="F3" s="31"/>
      <c r="G3" s="35"/>
      <c r="H3" s="31"/>
      <c r="L3" s="31"/>
      <c r="M3" s="31"/>
    </row>
    <row r="4" spans="1:13" ht="14.65" thickBot="1" x14ac:dyDescent="0.5">
      <c r="H4" s="31"/>
      <c r="L4" s="31"/>
      <c r="M4" s="31"/>
    </row>
    <row r="5" spans="1:13" ht="18" x14ac:dyDescent="0.45">
      <c r="A5" s="37"/>
      <c r="B5" s="38" t="s">
        <v>173</v>
      </c>
      <c r="C5" s="37"/>
      <c r="E5" s="39"/>
      <c r="F5" s="39"/>
      <c r="H5" s="31"/>
      <c r="L5" s="31"/>
      <c r="M5" s="31"/>
    </row>
    <row r="6" spans="1:13" x14ac:dyDescent="0.45">
      <c r="B6" s="40" t="s">
        <v>174</v>
      </c>
      <c r="C6" s="39"/>
      <c r="D6" s="39"/>
      <c r="H6" s="31"/>
      <c r="L6" s="31"/>
      <c r="M6" s="31"/>
    </row>
    <row r="7" spans="1:13" x14ac:dyDescent="0.45">
      <c r="B7" s="41" t="s">
        <v>175</v>
      </c>
      <c r="C7" s="39"/>
      <c r="D7" s="39"/>
      <c r="H7" s="31"/>
      <c r="L7" s="31"/>
      <c r="M7" s="31"/>
    </row>
    <row r="8" spans="1:13" x14ac:dyDescent="0.45">
      <c r="B8" s="41" t="s">
        <v>176</v>
      </c>
      <c r="C8" s="39"/>
      <c r="D8" s="39"/>
      <c r="F8" s="34" t="s">
        <v>177</v>
      </c>
      <c r="H8" s="31"/>
      <c r="L8" s="31"/>
      <c r="M8" s="31"/>
    </row>
    <row r="9" spans="1:13" x14ac:dyDescent="0.45">
      <c r="B9" s="40" t="s">
        <v>178</v>
      </c>
      <c r="H9" s="31"/>
      <c r="L9" s="31"/>
      <c r="M9" s="31"/>
    </row>
    <row r="10" spans="1:13" x14ac:dyDescent="0.45">
      <c r="B10" s="40" t="s">
        <v>179</v>
      </c>
      <c r="H10" s="31"/>
      <c r="L10" s="31"/>
      <c r="M10" s="31"/>
    </row>
    <row r="11" spans="1:13" ht="14.65" thickBot="1" x14ac:dyDescent="0.5">
      <c r="B11" s="42" t="s">
        <v>180</v>
      </c>
      <c r="H11" s="31"/>
      <c r="L11" s="31"/>
      <c r="M11" s="31"/>
    </row>
    <row r="12" spans="1:13" x14ac:dyDescent="0.45">
      <c r="B12" s="43"/>
      <c r="H12" s="31"/>
      <c r="L12" s="31"/>
      <c r="M12" s="31"/>
    </row>
    <row r="13" spans="1:13" ht="36" x14ac:dyDescent="0.45">
      <c r="A13" s="44" t="s">
        <v>181</v>
      </c>
      <c r="B13" s="44" t="s">
        <v>174</v>
      </c>
      <c r="C13" s="45"/>
      <c r="D13" s="45"/>
      <c r="E13" s="45"/>
      <c r="F13" s="45"/>
      <c r="G13" s="46"/>
      <c r="H13" s="31"/>
      <c r="L13" s="31"/>
      <c r="M13" s="31"/>
    </row>
    <row r="14" spans="1:13" x14ac:dyDescent="0.45">
      <c r="A14" s="47" t="s">
        <v>182</v>
      </c>
      <c r="B14" s="48" t="s">
        <v>183</v>
      </c>
      <c r="C14" s="53" t="s">
        <v>806</v>
      </c>
      <c r="E14" s="39"/>
      <c r="F14" s="39"/>
      <c r="H14" s="31"/>
      <c r="L14" s="31"/>
      <c r="M14" s="31"/>
    </row>
    <row r="15" spans="1:13" x14ac:dyDescent="0.45">
      <c r="A15" s="47" t="s">
        <v>184</v>
      </c>
      <c r="B15" s="48" t="s">
        <v>185</v>
      </c>
      <c r="C15" s="53" t="s">
        <v>1667</v>
      </c>
      <c r="E15" s="39"/>
      <c r="F15" s="39"/>
      <c r="H15" s="31"/>
      <c r="L15" s="31"/>
      <c r="M15" s="31"/>
    </row>
    <row r="16" spans="1:13" x14ac:dyDescent="0.45">
      <c r="A16" s="47" t="s">
        <v>186</v>
      </c>
      <c r="B16" s="48" t="s">
        <v>187</v>
      </c>
      <c r="C16" s="53" t="s">
        <v>1668</v>
      </c>
      <c r="E16" s="39"/>
      <c r="F16" s="39"/>
      <c r="H16" s="31"/>
      <c r="L16" s="31"/>
      <c r="M16" s="31"/>
    </row>
    <row r="17" spans="1:23" ht="28.5" x14ac:dyDescent="0.45">
      <c r="A17" s="47" t="s">
        <v>188</v>
      </c>
      <c r="B17" s="48" t="s">
        <v>189</v>
      </c>
      <c r="C17" s="53" t="s">
        <v>1669</v>
      </c>
      <c r="E17" s="39"/>
      <c r="F17" s="39"/>
      <c r="H17" s="31"/>
      <c r="L17" s="31"/>
      <c r="M17" s="31"/>
    </row>
    <row r="18" spans="1:23" outlineLevel="1" x14ac:dyDescent="0.45">
      <c r="A18" s="47" t="s">
        <v>190</v>
      </c>
      <c r="B18" s="48" t="s">
        <v>191</v>
      </c>
      <c r="C18" s="190">
        <v>46022</v>
      </c>
      <c r="E18" s="39"/>
      <c r="F18" s="39"/>
      <c r="H18" s="31"/>
      <c r="L18" s="31"/>
      <c r="M18" s="31"/>
    </row>
    <row r="19" spans="1:23" outlineLevel="1" x14ac:dyDescent="0.45">
      <c r="A19" s="47" t="s">
        <v>192</v>
      </c>
      <c r="B19" s="48" t="s">
        <v>193</v>
      </c>
      <c r="C19" s="53" t="s">
        <v>1670</v>
      </c>
      <c r="E19" s="39"/>
      <c r="F19" s="39"/>
      <c r="H19" s="31"/>
      <c r="L19" s="31"/>
      <c r="M19" s="31"/>
    </row>
    <row r="20" spans="1:23" outlineLevel="1" x14ac:dyDescent="0.45">
      <c r="A20" s="47" t="s">
        <v>194</v>
      </c>
      <c r="B20" s="49" t="s">
        <v>195</v>
      </c>
      <c r="C20" s="53"/>
      <c r="E20" s="39"/>
      <c r="F20" s="39"/>
      <c r="H20" s="31"/>
      <c r="L20" s="31"/>
      <c r="M20" s="31"/>
    </row>
    <row r="21" spans="1:23" outlineLevel="1" x14ac:dyDescent="0.45">
      <c r="A21" s="47" t="s">
        <v>196</v>
      </c>
      <c r="B21" s="49" t="s">
        <v>197</v>
      </c>
      <c r="C21" s="53"/>
      <c r="E21" s="39"/>
      <c r="F21" s="39"/>
      <c r="H21" s="31"/>
      <c r="L21" s="31"/>
      <c r="M21" s="31"/>
    </row>
    <row r="22" spans="1:23" outlineLevel="1" x14ac:dyDescent="0.45">
      <c r="A22" s="47" t="s">
        <v>198</v>
      </c>
      <c r="B22" s="49"/>
      <c r="E22" s="39"/>
      <c r="F22" s="39"/>
      <c r="H22" s="31"/>
      <c r="L22" s="31"/>
      <c r="M22" s="31"/>
    </row>
    <row r="23" spans="1:23" outlineLevel="1" x14ac:dyDescent="0.45">
      <c r="A23" s="47" t="s">
        <v>199</v>
      </c>
      <c r="B23" s="49"/>
      <c r="E23" s="39"/>
      <c r="F23" s="39"/>
      <c r="H23" s="31"/>
      <c r="L23" s="31"/>
      <c r="M23" s="31"/>
    </row>
    <row r="24" spans="1:23" outlineLevel="1" x14ac:dyDescent="0.45">
      <c r="A24" s="47" t="s">
        <v>200</v>
      </c>
      <c r="B24" s="49"/>
      <c r="E24" s="39"/>
      <c r="F24" s="39"/>
      <c r="H24" s="31"/>
      <c r="L24" s="31"/>
      <c r="M24" s="31"/>
    </row>
    <row r="25" spans="1:23" outlineLevel="1" x14ac:dyDescent="0.45">
      <c r="A25" s="47" t="s">
        <v>201</v>
      </c>
      <c r="B25" s="49"/>
      <c r="E25" s="39"/>
      <c r="F25" s="39"/>
      <c r="H25" s="31"/>
      <c r="L25" s="31"/>
      <c r="M25" s="31"/>
    </row>
    <row r="26" spans="1:23" ht="18" x14ac:dyDescent="0.45">
      <c r="A26" s="45"/>
      <c r="B26" s="44" t="s">
        <v>175</v>
      </c>
      <c r="C26" s="45"/>
      <c r="D26" s="45"/>
      <c r="E26" s="45"/>
      <c r="F26" s="45"/>
      <c r="G26" s="46"/>
      <c r="H26" s="31"/>
      <c r="L26" s="31"/>
      <c r="M26" s="31"/>
    </row>
    <row r="27" spans="1:23" x14ac:dyDescent="0.45">
      <c r="A27" s="47" t="s">
        <v>202</v>
      </c>
      <c r="B27" s="50" t="s">
        <v>203</v>
      </c>
      <c r="C27" s="53" t="s">
        <v>1671</v>
      </c>
      <c r="D27" s="51"/>
      <c r="E27" s="51"/>
      <c r="F27" s="51"/>
      <c r="H27" s="31"/>
      <c r="L27" s="31"/>
      <c r="M27" s="31"/>
    </row>
    <row r="28" spans="1:23" x14ac:dyDescent="0.45">
      <c r="A28" s="47" t="s">
        <v>204</v>
      </c>
      <c r="B28" s="52" t="s">
        <v>205</v>
      </c>
      <c r="C28" s="53" t="s">
        <v>206</v>
      </c>
      <c r="E28" s="51"/>
      <c r="F28" s="51"/>
      <c r="H28" s="31"/>
      <c r="L28" s="31"/>
      <c r="W28" s="51" t="s">
        <v>206</v>
      </c>
    </row>
    <row r="29" spans="1:23" x14ac:dyDescent="0.45">
      <c r="A29" s="47" t="s">
        <v>207</v>
      </c>
      <c r="B29" s="50" t="s">
        <v>208</v>
      </c>
      <c r="C29" s="53" t="s">
        <v>1671</v>
      </c>
      <c r="E29" s="51"/>
      <c r="F29" s="51"/>
      <c r="H29" s="31"/>
      <c r="L29" s="31"/>
      <c r="W29" s="34" t="s">
        <v>209</v>
      </c>
    </row>
    <row r="30" spans="1:23" ht="39.6" customHeight="1" outlineLevel="1" x14ac:dyDescent="0.45">
      <c r="A30" s="47" t="s">
        <v>210</v>
      </c>
      <c r="B30" s="50" t="s">
        <v>211</v>
      </c>
      <c r="C30" s="53" t="s">
        <v>1672</v>
      </c>
      <c r="E30" s="51"/>
      <c r="F30" s="51"/>
      <c r="H30" s="31"/>
      <c r="L30" s="31"/>
      <c r="W30" s="53" t="s">
        <v>212</v>
      </c>
    </row>
    <row r="31" spans="1:23" outlineLevel="1" x14ac:dyDescent="0.45">
      <c r="A31" s="47" t="s">
        <v>213</v>
      </c>
      <c r="B31" s="54"/>
      <c r="E31" s="51"/>
      <c r="F31" s="51"/>
      <c r="H31" s="31"/>
      <c r="L31" s="31"/>
      <c r="M31" s="31"/>
    </row>
    <row r="32" spans="1:23" outlineLevel="1" x14ac:dyDescent="0.45">
      <c r="A32" s="47" t="s">
        <v>214</v>
      </c>
      <c r="B32" s="54"/>
      <c r="E32" s="51"/>
      <c r="F32" s="51"/>
      <c r="H32" s="31"/>
      <c r="L32" s="31"/>
      <c r="M32" s="31"/>
    </row>
    <row r="33" spans="1:14" outlineLevel="1" x14ac:dyDescent="0.45">
      <c r="A33" s="47" t="s">
        <v>215</v>
      </c>
      <c r="B33" s="54"/>
      <c r="E33" s="51"/>
      <c r="F33" s="51"/>
      <c r="H33" s="31"/>
      <c r="L33" s="31"/>
      <c r="M33" s="31"/>
    </row>
    <row r="34" spans="1:14" outlineLevel="1" x14ac:dyDescent="0.45">
      <c r="A34" s="47" t="s">
        <v>216</v>
      </c>
      <c r="B34" s="54"/>
      <c r="E34" s="51"/>
      <c r="F34" s="51"/>
      <c r="H34" s="31"/>
      <c r="L34" s="31"/>
      <c r="M34" s="31"/>
    </row>
    <row r="35" spans="1:14" outlineLevel="1" x14ac:dyDescent="0.45">
      <c r="A35" s="47" t="s">
        <v>217</v>
      </c>
      <c r="B35" s="55"/>
      <c r="E35" s="51"/>
      <c r="F35" s="51"/>
      <c r="H35" s="31"/>
      <c r="L35" s="31"/>
      <c r="M35" s="31"/>
    </row>
    <row r="36" spans="1:14" ht="18" x14ac:dyDescent="0.45">
      <c r="A36" s="44"/>
      <c r="B36" s="44" t="s">
        <v>176</v>
      </c>
      <c r="C36" s="44"/>
      <c r="D36" s="45"/>
      <c r="E36" s="45"/>
      <c r="F36" s="45"/>
      <c r="G36" s="46"/>
      <c r="H36" s="31"/>
      <c r="L36" s="31"/>
      <c r="M36" s="31"/>
    </row>
    <row r="37" spans="1:14" ht="15" customHeight="1" x14ac:dyDescent="0.45">
      <c r="A37" s="56"/>
      <c r="B37" s="57" t="s">
        <v>218</v>
      </c>
      <c r="C37" s="56" t="s">
        <v>219</v>
      </c>
      <c r="D37" s="58"/>
      <c r="E37" s="58"/>
      <c r="F37" s="58"/>
      <c r="G37" s="59"/>
      <c r="H37" s="31"/>
      <c r="L37" s="31"/>
      <c r="M37" s="31"/>
    </row>
    <row r="38" spans="1:14" x14ac:dyDescent="0.45">
      <c r="A38" s="47" t="s">
        <v>220</v>
      </c>
      <c r="B38" s="60" t="s">
        <v>221</v>
      </c>
      <c r="C38" s="134">
        <v>4582.3792987100042</v>
      </c>
      <c r="F38" s="51"/>
      <c r="H38" s="31"/>
      <c r="L38" s="31"/>
      <c r="M38" s="31"/>
    </row>
    <row r="39" spans="1:14" x14ac:dyDescent="0.45">
      <c r="A39" s="47" t="s">
        <v>222</v>
      </c>
      <c r="B39" s="60" t="s">
        <v>223</v>
      </c>
      <c r="C39" s="134">
        <v>2150</v>
      </c>
      <c r="F39" s="51"/>
      <c r="H39" s="31"/>
      <c r="L39" s="31"/>
      <c r="M39" s="31"/>
      <c r="N39" s="32"/>
    </row>
    <row r="40" spans="1:14" outlineLevel="1" x14ac:dyDescent="0.45">
      <c r="A40" s="47" t="s">
        <v>224</v>
      </c>
      <c r="B40" s="61" t="s">
        <v>225</v>
      </c>
      <c r="C40" s="134" t="s">
        <v>1510</v>
      </c>
      <c r="F40" s="51"/>
      <c r="H40" s="31"/>
      <c r="L40" s="31"/>
      <c r="M40" s="31"/>
      <c r="N40" s="32"/>
    </row>
    <row r="41" spans="1:14" outlineLevel="1" x14ac:dyDescent="0.45">
      <c r="A41" s="47" t="s">
        <v>226</v>
      </c>
      <c r="B41" s="61" t="s">
        <v>227</v>
      </c>
      <c r="C41" s="134" t="s">
        <v>1510</v>
      </c>
      <c r="F41" s="51"/>
      <c r="H41" s="31"/>
      <c r="L41" s="31"/>
      <c r="M41" s="31"/>
      <c r="N41" s="32"/>
    </row>
    <row r="42" spans="1:14" outlineLevel="1" x14ac:dyDescent="0.45">
      <c r="A42" s="47" t="s">
        <v>228</v>
      </c>
      <c r="B42" s="62"/>
      <c r="C42" s="29"/>
      <c r="F42" s="51"/>
      <c r="H42" s="31"/>
      <c r="L42" s="31"/>
      <c r="M42" s="31"/>
      <c r="N42" s="32"/>
    </row>
    <row r="43" spans="1:14" outlineLevel="1" x14ac:dyDescent="0.45">
      <c r="A43" s="63" t="s">
        <v>229</v>
      </c>
      <c r="B43" s="51"/>
      <c r="F43" s="51"/>
      <c r="H43" s="31"/>
      <c r="L43" s="31"/>
      <c r="M43" s="31"/>
      <c r="N43" s="32"/>
    </row>
    <row r="44" spans="1:14" ht="15" customHeight="1" x14ac:dyDescent="0.45">
      <c r="A44" s="56"/>
      <c r="B44" s="56" t="s">
        <v>230</v>
      </c>
      <c r="C44" s="56" t="s">
        <v>231</v>
      </c>
      <c r="D44" s="56" t="s">
        <v>232</v>
      </c>
      <c r="E44" s="56"/>
      <c r="F44" s="56" t="s">
        <v>233</v>
      </c>
      <c r="G44" s="56" t="s">
        <v>234</v>
      </c>
      <c r="I44" s="31"/>
      <c r="J44" s="31"/>
      <c r="K44" s="32"/>
      <c r="L44" s="32"/>
      <c r="M44" s="32"/>
      <c r="N44" s="32"/>
    </row>
    <row r="45" spans="1:14" x14ac:dyDescent="0.45">
      <c r="A45" s="47" t="s">
        <v>235</v>
      </c>
      <c r="B45" s="60" t="s">
        <v>236</v>
      </c>
      <c r="C45" s="122">
        <v>0.05</v>
      </c>
      <c r="D45" s="65">
        <f>IF(OR(C38="[For completion]",C39="[For completion]"),"Please complete G.3.1.1 and G.3.1.2",(C38/C39-1-MAX(C45,F45)))</f>
        <v>1.0813392087023275</v>
      </c>
      <c r="E45" s="64"/>
      <c r="F45" s="122">
        <v>0</v>
      </c>
      <c r="G45" s="53" t="s">
        <v>1510</v>
      </c>
      <c r="H45" s="31"/>
      <c r="L45" s="31"/>
      <c r="M45" s="31"/>
      <c r="N45" s="32"/>
    </row>
    <row r="46" spans="1:14" outlineLevel="1" x14ac:dyDescent="0.45">
      <c r="A46" s="47"/>
      <c r="B46" s="47"/>
      <c r="C46" s="122"/>
      <c r="D46" s="64"/>
      <c r="E46" s="64"/>
      <c r="F46" s="122"/>
      <c r="G46" s="162"/>
      <c r="H46" s="31"/>
      <c r="L46" s="31"/>
      <c r="M46" s="31"/>
      <c r="N46" s="32"/>
    </row>
    <row r="47" spans="1:14" outlineLevel="1" x14ac:dyDescent="0.45">
      <c r="A47" s="47" t="s">
        <v>237</v>
      </c>
      <c r="B47" s="47" t="s">
        <v>238</v>
      </c>
      <c r="C47" s="134">
        <f>IF(OR(C38="[For completion]",C39="[For completion]"),"", C38-C39)</f>
        <v>2432.3792987100042</v>
      </c>
      <c r="D47" s="64"/>
      <c r="E47" s="64"/>
      <c r="F47" s="122"/>
      <c r="G47" s="162"/>
      <c r="H47" s="31"/>
      <c r="L47" s="31"/>
      <c r="M47" s="31"/>
      <c r="N47" s="32"/>
    </row>
    <row r="48" spans="1:14" outlineLevel="1" x14ac:dyDescent="0.45">
      <c r="A48" s="47" t="s">
        <v>239</v>
      </c>
      <c r="B48" s="47"/>
      <c r="C48" s="162"/>
      <c r="D48" s="66"/>
      <c r="E48" s="66"/>
      <c r="F48" s="162"/>
      <c r="G48" s="162"/>
      <c r="H48" s="31"/>
      <c r="L48" s="31"/>
      <c r="M48" s="31"/>
      <c r="N48" s="32"/>
    </row>
    <row r="49" spans="1:14" outlineLevel="1" x14ac:dyDescent="0.45">
      <c r="A49" s="47" t="s">
        <v>240</v>
      </c>
      <c r="B49" s="67" t="s">
        <v>241</v>
      </c>
      <c r="C49" s="122"/>
      <c r="D49" s="64"/>
      <c r="E49" s="64"/>
      <c r="F49" s="122"/>
      <c r="G49" s="122"/>
      <c r="H49" s="31"/>
      <c r="L49" s="31"/>
      <c r="M49" s="31"/>
      <c r="N49" s="32"/>
    </row>
    <row r="50" spans="1:14" outlineLevel="1" x14ac:dyDescent="0.45">
      <c r="A50" s="47" t="s">
        <v>242</v>
      </c>
      <c r="B50" s="67" t="s">
        <v>243</v>
      </c>
      <c r="C50" s="122"/>
      <c r="D50" s="64"/>
      <c r="E50" s="64"/>
      <c r="F50" s="122"/>
      <c r="G50" s="122"/>
      <c r="H50" s="31"/>
      <c r="L50" s="31"/>
      <c r="M50" s="31"/>
      <c r="N50" s="32"/>
    </row>
    <row r="51" spans="1:14" outlineLevel="1" x14ac:dyDescent="0.45">
      <c r="A51" s="47" t="s">
        <v>244</v>
      </c>
      <c r="B51" s="67" t="s">
        <v>245</v>
      </c>
      <c r="C51" s="122"/>
      <c r="D51" s="64"/>
      <c r="E51" s="64"/>
      <c r="F51" s="122"/>
      <c r="G51" s="122"/>
      <c r="H51" s="31"/>
      <c r="L51" s="31"/>
      <c r="M51" s="31"/>
      <c r="N51" s="32"/>
    </row>
    <row r="52" spans="1:14" ht="15" customHeight="1" x14ac:dyDescent="0.45">
      <c r="A52" s="56"/>
      <c r="B52" s="57" t="s">
        <v>246</v>
      </c>
      <c r="C52" s="56" t="s">
        <v>219</v>
      </c>
      <c r="D52" s="56"/>
      <c r="E52" s="58"/>
      <c r="F52" s="59" t="s">
        <v>247</v>
      </c>
      <c r="G52" s="59"/>
      <c r="H52" s="31"/>
      <c r="L52" s="31"/>
      <c r="M52" s="31"/>
      <c r="N52" s="32"/>
    </row>
    <row r="53" spans="1:14" x14ac:dyDescent="0.45">
      <c r="A53" s="47" t="s">
        <v>248</v>
      </c>
      <c r="B53" s="60" t="s">
        <v>249</v>
      </c>
      <c r="C53" s="163">
        <v>4575.9918427100038</v>
      </c>
      <c r="E53" s="68"/>
      <c r="F53" s="69">
        <f>IF($C$58=0,"",IF(C53="[for completion]","",C53/$C$58))</f>
        <v>0.99860608308836452</v>
      </c>
      <c r="G53" s="164"/>
      <c r="H53" s="31"/>
      <c r="L53" s="31"/>
      <c r="M53" s="31"/>
      <c r="N53" s="32"/>
    </row>
    <row r="54" spans="1:14" x14ac:dyDescent="0.45">
      <c r="A54" s="47" t="s">
        <v>250</v>
      </c>
      <c r="B54" s="60" t="s">
        <v>251</v>
      </c>
      <c r="C54" s="163">
        <v>0</v>
      </c>
      <c r="E54" s="68"/>
      <c r="F54" s="69">
        <f>IF($C$58=0,"",IF(C54="[for completion]","",C54/$C$58))</f>
        <v>0</v>
      </c>
      <c r="G54" s="164"/>
      <c r="H54" s="31"/>
      <c r="L54" s="31"/>
      <c r="M54" s="31"/>
      <c r="N54" s="32"/>
    </row>
    <row r="55" spans="1:14" x14ac:dyDescent="0.45">
      <c r="A55" s="47" t="s">
        <v>252</v>
      </c>
      <c r="B55" s="60" t="s">
        <v>253</v>
      </c>
      <c r="C55" s="163">
        <v>0</v>
      </c>
      <c r="E55" s="68"/>
      <c r="F55" s="69">
        <f>IF($C$58=0,"",IF(C55="[for completion]","",C55/$C$58))</f>
        <v>0</v>
      </c>
      <c r="G55" s="164"/>
      <c r="H55" s="31"/>
      <c r="L55" s="31"/>
      <c r="M55" s="31"/>
      <c r="N55" s="32"/>
    </row>
    <row r="56" spans="1:14" x14ac:dyDescent="0.45">
      <c r="A56" s="47" t="s">
        <v>254</v>
      </c>
      <c r="B56" s="60" t="s">
        <v>255</v>
      </c>
      <c r="C56" s="163">
        <v>0</v>
      </c>
      <c r="E56" s="68"/>
      <c r="F56" s="69">
        <f>IF($C$58=0,"",IF(C56="[for completion]","",C56/$C$58))</f>
        <v>0</v>
      </c>
      <c r="G56" s="164"/>
      <c r="H56" s="31"/>
      <c r="L56" s="31"/>
      <c r="M56" s="31"/>
      <c r="N56" s="32"/>
    </row>
    <row r="57" spans="1:14" x14ac:dyDescent="0.45">
      <c r="A57" s="47" t="s">
        <v>256</v>
      </c>
      <c r="B57" s="47" t="s">
        <v>257</v>
      </c>
      <c r="C57" s="163">
        <v>6.3874560000000002</v>
      </c>
      <c r="E57" s="68"/>
      <c r="F57" s="69">
        <f>IF($C$58=0,"",IF(C57="[for completion]","",C57/$C$58))</f>
        <v>1.3939169116354351E-3</v>
      </c>
      <c r="G57" s="164"/>
      <c r="H57" s="31"/>
      <c r="L57" s="31"/>
      <c r="M57" s="31"/>
      <c r="N57" s="32"/>
    </row>
    <row r="58" spans="1:14" x14ac:dyDescent="0.45">
      <c r="A58" s="47" t="s">
        <v>258</v>
      </c>
      <c r="B58" s="71" t="s">
        <v>259</v>
      </c>
      <c r="C58" s="72">
        <f>IF(COUNT(C53:C57)=0, 0, IF(SUM(C53:C57)=C38, SUM(C53:C57), "The total should equal the Total Cover Assets reported in C38"))</f>
        <v>4582.3792987100042</v>
      </c>
      <c r="D58" s="68"/>
      <c r="E58" s="68"/>
      <c r="F58" s="73">
        <f>SUM(F53:F57)</f>
        <v>1</v>
      </c>
      <c r="G58" s="164"/>
      <c r="H58" s="31"/>
      <c r="L58" s="31"/>
      <c r="M58" s="31"/>
      <c r="N58" s="32"/>
    </row>
    <row r="59" spans="1:14" hidden="1" outlineLevel="1" x14ac:dyDescent="0.45">
      <c r="A59" s="47" t="s">
        <v>260</v>
      </c>
      <c r="B59" s="74" t="s">
        <v>261</v>
      </c>
      <c r="C59" s="134"/>
      <c r="E59" s="68"/>
      <c r="F59" s="69">
        <f t="shared" ref="F59:F64" si="0">IF($C$58=0,"",IF(C59="[for completion]","",C59/$C$58))</f>
        <v>0</v>
      </c>
      <c r="G59" s="164"/>
      <c r="H59" s="31"/>
      <c r="L59" s="31"/>
      <c r="M59" s="31"/>
      <c r="N59" s="32"/>
    </row>
    <row r="60" spans="1:14" hidden="1" outlineLevel="1" x14ac:dyDescent="0.45">
      <c r="A60" s="47" t="s">
        <v>262</v>
      </c>
      <c r="B60" s="74" t="s">
        <v>261</v>
      </c>
      <c r="C60" s="134"/>
      <c r="E60" s="68"/>
      <c r="F60" s="69">
        <f t="shared" si="0"/>
        <v>0</v>
      </c>
      <c r="G60" s="164"/>
      <c r="H60" s="31"/>
      <c r="L60" s="31"/>
      <c r="M60" s="31"/>
      <c r="N60" s="32"/>
    </row>
    <row r="61" spans="1:14" hidden="1" outlineLevel="1" x14ac:dyDescent="0.45">
      <c r="A61" s="47" t="s">
        <v>263</v>
      </c>
      <c r="B61" s="74" t="s">
        <v>261</v>
      </c>
      <c r="C61" s="134"/>
      <c r="E61" s="68"/>
      <c r="F61" s="69">
        <f t="shared" si="0"/>
        <v>0</v>
      </c>
      <c r="G61" s="164"/>
      <c r="H61" s="31"/>
      <c r="L61" s="31"/>
      <c r="M61" s="31"/>
      <c r="N61" s="32"/>
    </row>
    <row r="62" spans="1:14" hidden="1" outlineLevel="1" x14ac:dyDescent="0.45">
      <c r="A62" s="47" t="s">
        <v>264</v>
      </c>
      <c r="B62" s="74" t="s">
        <v>261</v>
      </c>
      <c r="C62" s="134"/>
      <c r="E62" s="68"/>
      <c r="F62" s="69">
        <f t="shared" si="0"/>
        <v>0</v>
      </c>
      <c r="G62" s="164"/>
      <c r="H62" s="31"/>
      <c r="L62" s="31"/>
      <c r="M62" s="31"/>
      <c r="N62" s="32"/>
    </row>
    <row r="63" spans="1:14" hidden="1" outlineLevel="1" x14ac:dyDescent="0.45">
      <c r="A63" s="47" t="s">
        <v>265</v>
      </c>
      <c r="B63" s="74" t="s">
        <v>261</v>
      </c>
      <c r="C63" s="134"/>
      <c r="E63" s="68"/>
      <c r="F63" s="69">
        <f t="shared" si="0"/>
        <v>0</v>
      </c>
      <c r="G63" s="164"/>
      <c r="H63" s="31"/>
      <c r="L63" s="31"/>
      <c r="M63" s="31"/>
      <c r="N63" s="32"/>
    </row>
    <row r="64" spans="1:14" hidden="1" outlineLevel="1" x14ac:dyDescent="0.45">
      <c r="A64" s="47" t="s">
        <v>266</v>
      </c>
      <c r="B64" s="74" t="s">
        <v>261</v>
      </c>
      <c r="C64" s="155"/>
      <c r="D64" s="32"/>
      <c r="E64" s="32"/>
      <c r="F64" s="69">
        <f t="shared" si="0"/>
        <v>0</v>
      </c>
      <c r="G64" s="165"/>
      <c r="H64" s="31"/>
      <c r="L64" s="31"/>
      <c r="M64" s="31"/>
      <c r="N64" s="32"/>
    </row>
    <row r="65" spans="1:14" ht="15" customHeight="1" collapsed="1" x14ac:dyDescent="0.45">
      <c r="A65" s="56"/>
      <c r="B65" s="57" t="s">
        <v>267</v>
      </c>
      <c r="C65" s="76" t="s">
        <v>268</v>
      </c>
      <c r="D65" s="76" t="s">
        <v>269</v>
      </c>
      <c r="E65" s="58"/>
      <c r="F65" s="59" t="s">
        <v>270</v>
      </c>
      <c r="G65" s="59" t="s">
        <v>271</v>
      </c>
      <c r="H65" s="31"/>
      <c r="L65" s="31"/>
      <c r="M65" s="31"/>
      <c r="N65" s="32"/>
    </row>
    <row r="66" spans="1:14" x14ac:dyDescent="0.45">
      <c r="A66" s="47" t="s">
        <v>272</v>
      </c>
      <c r="B66" s="60" t="s">
        <v>273</v>
      </c>
      <c r="C66" s="163">
        <v>9.0021733674820386</v>
      </c>
      <c r="D66" s="163" t="s">
        <v>1513</v>
      </c>
      <c r="E66" s="77"/>
      <c r="F66" s="167"/>
      <c r="G66" s="168"/>
      <c r="H66" s="31"/>
      <c r="L66" s="31"/>
      <c r="M66" s="31"/>
      <c r="N66" s="32"/>
    </row>
    <row r="67" spans="1:14" x14ac:dyDescent="0.45">
      <c r="A67" s="47"/>
      <c r="B67" s="60"/>
      <c r="C67" s="53"/>
      <c r="D67" s="53"/>
      <c r="E67" s="77"/>
      <c r="F67" s="167"/>
      <c r="G67" s="168"/>
      <c r="H67" s="31"/>
      <c r="L67" s="31"/>
      <c r="M67" s="31"/>
      <c r="N67" s="32"/>
    </row>
    <row r="68" spans="1:14" x14ac:dyDescent="0.45">
      <c r="A68" s="47"/>
      <c r="B68" s="60" t="s">
        <v>274</v>
      </c>
      <c r="C68" s="166"/>
      <c r="D68" s="166"/>
      <c r="E68" s="77"/>
      <c r="F68" s="168"/>
      <c r="G68" s="168"/>
      <c r="H68" s="31"/>
      <c r="L68" s="31"/>
      <c r="M68" s="31"/>
      <c r="N68" s="32"/>
    </row>
    <row r="69" spans="1:14" x14ac:dyDescent="0.45">
      <c r="A69" s="47"/>
      <c r="B69" s="60" t="s">
        <v>275</v>
      </c>
      <c r="C69" s="53"/>
      <c r="D69" s="53"/>
      <c r="E69" s="77"/>
      <c r="F69" s="168"/>
      <c r="G69" s="168"/>
      <c r="H69" s="31"/>
      <c r="L69" s="31"/>
      <c r="M69" s="31"/>
      <c r="N69" s="32"/>
    </row>
    <row r="70" spans="1:14" x14ac:dyDescent="0.45">
      <c r="A70" s="47" t="s">
        <v>276</v>
      </c>
      <c r="B70" s="79" t="s">
        <v>277</v>
      </c>
      <c r="C70" s="134">
        <v>8.68237521</v>
      </c>
      <c r="D70" s="134" t="s">
        <v>1513</v>
      </c>
      <c r="E70" s="80"/>
      <c r="F70" s="69">
        <f t="shared" ref="F70:F76" si="1">IF($C$77=0,"",IF(C70="[for completion]","",C70/$C$77))</f>
        <v>1.8973755872908342E-3</v>
      </c>
      <c r="G70" s="69" t="str">
        <f>IF($D$77=0,"",IF(D70="[Mark as ND1 if not relevant]","",D70/$D$77))</f>
        <v/>
      </c>
      <c r="H70" s="31"/>
      <c r="L70" s="31"/>
      <c r="M70" s="31"/>
      <c r="N70" s="32"/>
    </row>
    <row r="71" spans="1:14" x14ac:dyDescent="0.45">
      <c r="A71" s="47" t="s">
        <v>278</v>
      </c>
      <c r="B71" s="79" t="s">
        <v>279</v>
      </c>
      <c r="C71" s="134">
        <v>35.667011220000035</v>
      </c>
      <c r="D71" s="134" t="s">
        <v>1513</v>
      </c>
      <c r="E71" s="80"/>
      <c r="F71" s="69">
        <f t="shared" si="1"/>
        <v>7.7943782344850245E-3</v>
      </c>
      <c r="G71" s="69" t="str">
        <f t="shared" ref="G71:G76" si="2">IF($D$77=0,"",IF(D71="[Mark as ND1 if not relevant]","",D71/$D$77))</f>
        <v/>
      </c>
      <c r="H71" s="31"/>
      <c r="L71" s="31"/>
      <c r="M71" s="31"/>
      <c r="N71" s="32"/>
    </row>
    <row r="72" spans="1:14" x14ac:dyDescent="0.45">
      <c r="A72" s="47" t="s">
        <v>280</v>
      </c>
      <c r="B72" s="79" t="s">
        <v>281</v>
      </c>
      <c r="C72" s="134">
        <v>41.289760559999998</v>
      </c>
      <c r="D72" s="134" t="s">
        <v>1513</v>
      </c>
      <c r="E72" s="80"/>
      <c r="F72" s="69">
        <f t="shared" si="1"/>
        <v>9.0231280953392383E-3</v>
      </c>
      <c r="G72" s="69" t="str">
        <f t="shared" si="2"/>
        <v/>
      </c>
      <c r="H72" s="31"/>
      <c r="L72" s="31"/>
      <c r="M72" s="31"/>
      <c r="N72" s="32"/>
    </row>
    <row r="73" spans="1:14" x14ac:dyDescent="0.45">
      <c r="A73" s="47" t="s">
        <v>282</v>
      </c>
      <c r="B73" s="79" t="s">
        <v>283</v>
      </c>
      <c r="C73" s="134">
        <v>65.287699839999931</v>
      </c>
      <c r="D73" s="134" t="s">
        <v>1513</v>
      </c>
      <c r="E73" s="80"/>
      <c r="F73" s="69">
        <f t="shared" si="1"/>
        <v>1.4267442356570027E-2</v>
      </c>
      <c r="G73" s="69" t="str">
        <f t="shared" si="2"/>
        <v/>
      </c>
      <c r="H73" s="31"/>
      <c r="L73" s="31"/>
      <c r="M73" s="31"/>
      <c r="N73" s="32"/>
    </row>
    <row r="74" spans="1:14" x14ac:dyDescent="0.45">
      <c r="A74" s="47" t="s">
        <v>284</v>
      </c>
      <c r="B74" s="79" t="s">
        <v>285</v>
      </c>
      <c r="C74" s="134">
        <v>74.471117270000022</v>
      </c>
      <c r="D74" s="134" t="s">
        <v>1513</v>
      </c>
      <c r="E74" s="80"/>
      <c r="F74" s="69">
        <f t="shared" si="1"/>
        <v>1.6274311631179882E-2</v>
      </c>
      <c r="G74" s="69" t="str">
        <f t="shared" si="2"/>
        <v/>
      </c>
      <c r="H74" s="31"/>
      <c r="L74" s="31"/>
      <c r="M74" s="31"/>
      <c r="N74" s="32"/>
    </row>
    <row r="75" spans="1:14" x14ac:dyDescent="0.45">
      <c r="A75" s="47" t="s">
        <v>286</v>
      </c>
      <c r="B75" s="79" t="s">
        <v>287</v>
      </c>
      <c r="C75" s="134">
        <v>769.28207664000092</v>
      </c>
      <c r="D75" s="134" t="s">
        <v>1513</v>
      </c>
      <c r="E75" s="80"/>
      <c r="F75" s="69">
        <f t="shared" si="1"/>
        <v>0.16811264160480049</v>
      </c>
      <c r="G75" s="69" t="str">
        <f t="shared" si="2"/>
        <v/>
      </c>
      <c r="H75" s="31"/>
      <c r="L75" s="31"/>
      <c r="M75" s="31"/>
      <c r="N75" s="32"/>
    </row>
    <row r="76" spans="1:14" x14ac:dyDescent="0.45">
      <c r="A76" s="47" t="s">
        <v>288</v>
      </c>
      <c r="B76" s="79" t="s">
        <v>289</v>
      </c>
      <c r="C76" s="134">
        <v>3581.3118019700237</v>
      </c>
      <c r="D76" s="134" t="s">
        <v>1513</v>
      </c>
      <c r="E76" s="80"/>
      <c r="F76" s="69">
        <f t="shared" si="1"/>
        <v>0.7826307224903345</v>
      </c>
      <c r="G76" s="69" t="str">
        <f t="shared" si="2"/>
        <v/>
      </c>
      <c r="H76" s="31"/>
      <c r="L76" s="31"/>
      <c r="M76" s="31"/>
      <c r="N76" s="32"/>
    </row>
    <row r="77" spans="1:14" x14ac:dyDescent="0.45">
      <c r="A77" s="47" t="s">
        <v>290</v>
      </c>
      <c r="B77" s="81" t="s">
        <v>259</v>
      </c>
      <c r="C77" s="72">
        <f>SUM(C70:C76)</f>
        <v>4575.9918427100247</v>
      </c>
      <c r="D77" s="72">
        <f>SUM(D70:D76)</f>
        <v>0</v>
      </c>
      <c r="E77" s="51"/>
      <c r="F77" s="73">
        <f>SUM(F70:F76)</f>
        <v>1</v>
      </c>
      <c r="G77" s="73">
        <f>SUM(G70:G76)</f>
        <v>0</v>
      </c>
      <c r="H77" s="31"/>
      <c r="L77" s="31"/>
      <c r="M77" s="31"/>
      <c r="N77" s="32"/>
    </row>
    <row r="78" spans="1:14" hidden="1" outlineLevel="1" x14ac:dyDescent="0.45">
      <c r="A78" s="47" t="s">
        <v>291</v>
      </c>
      <c r="B78" s="82" t="s">
        <v>292</v>
      </c>
      <c r="C78" s="153"/>
      <c r="D78" s="153"/>
      <c r="E78" s="51"/>
      <c r="F78" s="69">
        <f>IF($C$77=0,"",IF(C78="[for completion]","",C78/$C$77))</f>
        <v>0</v>
      </c>
      <c r="G78" s="69" t="str">
        <f t="shared" ref="G78:G87" si="3">IF($D$77=0,"",IF(D78="[for completion]","",D78/$D$77))</f>
        <v/>
      </c>
      <c r="H78" s="31"/>
      <c r="L78" s="31"/>
      <c r="M78" s="31"/>
      <c r="N78" s="32"/>
    </row>
    <row r="79" spans="1:14" hidden="1" outlineLevel="1" x14ac:dyDescent="0.45">
      <c r="A79" s="47" t="s">
        <v>293</v>
      </c>
      <c r="B79" s="82" t="s">
        <v>294</v>
      </c>
      <c r="C79" s="153"/>
      <c r="D79" s="153"/>
      <c r="E79" s="51"/>
      <c r="F79" s="69">
        <f t="shared" ref="F79:F87" si="4">IF($C$77=0,"",IF(C79="[for completion]","",C79/$C$77))</f>
        <v>0</v>
      </c>
      <c r="G79" s="69" t="str">
        <f t="shared" si="3"/>
        <v/>
      </c>
      <c r="H79" s="31"/>
      <c r="L79" s="31"/>
      <c r="M79" s="31"/>
      <c r="N79" s="32"/>
    </row>
    <row r="80" spans="1:14" hidden="1" outlineLevel="1" x14ac:dyDescent="0.45">
      <c r="A80" s="47" t="s">
        <v>295</v>
      </c>
      <c r="B80" s="82" t="s">
        <v>296</v>
      </c>
      <c r="C80" s="153"/>
      <c r="D80" s="153"/>
      <c r="E80" s="51"/>
      <c r="F80" s="69">
        <f t="shared" si="4"/>
        <v>0</v>
      </c>
      <c r="G80" s="69" t="str">
        <f t="shared" si="3"/>
        <v/>
      </c>
      <c r="H80" s="31"/>
      <c r="L80" s="31"/>
      <c r="M80" s="31"/>
      <c r="N80" s="32"/>
    </row>
    <row r="81" spans="1:14" hidden="1" outlineLevel="1" x14ac:dyDescent="0.45">
      <c r="A81" s="47" t="s">
        <v>297</v>
      </c>
      <c r="B81" s="82" t="s">
        <v>298</v>
      </c>
      <c r="C81" s="153"/>
      <c r="D81" s="153"/>
      <c r="E81" s="51"/>
      <c r="F81" s="69">
        <f t="shared" si="4"/>
        <v>0</v>
      </c>
      <c r="G81" s="69" t="str">
        <f t="shared" si="3"/>
        <v/>
      </c>
      <c r="H81" s="31"/>
      <c r="L81" s="31"/>
      <c r="M81" s="31"/>
      <c r="N81" s="32"/>
    </row>
    <row r="82" spans="1:14" hidden="1" outlineLevel="1" x14ac:dyDescent="0.45">
      <c r="A82" s="47" t="s">
        <v>299</v>
      </c>
      <c r="B82" s="82" t="s">
        <v>300</v>
      </c>
      <c r="C82" s="153"/>
      <c r="D82" s="153"/>
      <c r="E82" s="51"/>
      <c r="F82" s="69">
        <f t="shared" si="4"/>
        <v>0</v>
      </c>
      <c r="G82" s="69" t="str">
        <f t="shared" si="3"/>
        <v/>
      </c>
      <c r="H82" s="31"/>
      <c r="L82" s="31"/>
      <c r="M82" s="31"/>
      <c r="N82" s="32"/>
    </row>
    <row r="83" spans="1:14" hidden="1" outlineLevel="1" x14ac:dyDescent="0.45">
      <c r="A83" s="47" t="s">
        <v>301</v>
      </c>
      <c r="B83" s="83"/>
      <c r="C83" s="68"/>
      <c r="D83" s="68"/>
      <c r="E83" s="51"/>
      <c r="F83" s="70"/>
      <c r="G83" s="70"/>
      <c r="H83" s="31"/>
      <c r="L83" s="31"/>
      <c r="M83" s="31"/>
      <c r="N83" s="32"/>
    </row>
    <row r="84" spans="1:14" hidden="1" outlineLevel="1" x14ac:dyDescent="0.45">
      <c r="A84" s="47" t="s">
        <v>302</v>
      </c>
      <c r="B84" s="83"/>
      <c r="C84" s="68"/>
      <c r="D84" s="68"/>
      <c r="E84" s="51"/>
      <c r="F84" s="70"/>
      <c r="G84" s="70"/>
      <c r="H84" s="31"/>
      <c r="L84" s="31"/>
      <c r="M84" s="31"/>
      <c r="N84" s="32"/>
    </row>
    <row r="85" spans="1:14" hidden="1" outlineLevel="1" x14ac:dyDescent="0.45">
      <c r="A85" s="47" t="s">
        <v>303</v>
      </c>
      <c r="B85" s="83"/>
      <c r="C85" s="68"/>
      <c r="D85" s="68"/>
      <c r="E85" s="51"/>
      <c r="F85" s="70"/>
      <c r="G85" s="70"/>
      <c r="H85" s="31"/>
      <c r="L85" s="31"/>
      <c r="M85" s="31"/>
      <c r="N85" s="32"/>
    </row>
    <row r="86" spans="1:14" hidden="1" outlineLevel="1" x14ac:dyDescent="0.45">
      <c r="A86" s="47" t="s">
        <v>304</v>
      </c>
      <c r="B86" s="84"/>
      <c r="C86" s="68"/>
      <c r="D86" s="68"/>
      <c r="E86" s="51"/>
      <c r="F86" s="70">
        <f t="shared" si="4"/>
        <v>0</v>
      </c>
      <c r="G86" s="70" t="str">
        <f t="shared" si="3"/>
        <v/>
      </c>
      <c r="H86" s="31"/>
      <c r="L86" s="31"/>
      <c r="M86" s="31"/>
      <c r="N86" s="32"/>
    </row>
    <row r="87" spans="1:14" hidden="1" outlineLevel="1" x14ac:dyDescent="0.45">
      <c r="A87" s="47" t="s">
        <v>305</v>
      </c>
      <c r="B87" s="83"/>
      <c r="C87" s="68"/>
      <c r="D87" s="68"/>
      <c r="E87" s="51"/>
      <c r="F87" s="70">
        <f t="shared" si="4"/>
        <v>0</v>
      </c>
      <c r="G87" s="70" t="str">
        <f t="shared" si="3"/>
        <v/>
      </c>
      <c r="H87" s="31"/>
      <c r="L87" s="31"/>
      <c r="M87" s="31"/>
      <c r="N87" s="32"/>
    </row>
    <row r="88" spans="1:14" ht="15" customHeight="1" collapsed="1" x14ac:dyDescent="0.45">
      <c r="A88" s="56"/>
      <c r="B88" s="57" t="s">
        <v>306</v>
      </c>
      <c r="C88" s="76" t="s">
        <v>307</v>
      </c>
      <c r="D88" s="76" t="s">
        <v>308</v>
      </c>
      <c r="E88" s="58"/>
      <c r="F88" s="59" t="s">
        <v>309</v>
      </c>
      <c r="G88" s="56" t="s">
        <v>310</v>
      </c>
      <c r="H88" s="31"/>
      <c r="L88" s="31"/>
      <c r="M88" s="31"/>
      <c r="N88" s="32"/>
    </row>
    <row r="89" spans="1:14" x14ac:dyDescent="0.45">
      <c r="A89" s="47" t="s">
        <v>311</v>
      </c>
      <c r="B89" s="60" t="s">
        <v>312</v>
      </c>
      <c r="C89" s="163">
        <v>3.8282255495380699</v>
      </c>
      <c r="D89" s="163" t="s">
        <v>1513</v>
      </c>
      <c r="E89" s="77"/>
      <c r="F89" s="170"/>
      <c r="G89" s="171"/>
      <c r="H89" s="31"/>
      <c r="L89" s="31"/>
      <c r="M89" s="31"/>
      <c r="N89" s="32"/>
    </row>
    <row r="90" spans="1:14" x14ac:dyDescent="0.45">
      <c r="A90" s="47"/>
      <c r="B90" s="60"/>
      <c r="C90" s="163"/>
      <c r="D90" s="163"/>
      <c r="E90" s="77"/>
      <c r="F90" s="170"/>
      <c r="G90" s="171"/>
      <c r="H90" s="31"/>
      <c r="L90" s="31"/>
      <c r="M90" s="31"/>
      <c r="N90" s="32"/>
    </row>
    <row r="91" spans="1:14" x14ac:dyDescent="0.45">
      <c r="A91" s="47"/>
      <c r="B91" s="60" t="s">
        <v>313</v>
      </c>
      <c r="C91" s="169"/>
      <c r="D91" s="169"/>
      <c r="E91" s="77"/>
      <c r="F91" s="171"/>
      <c r="G91" s="171"/>
      <c r="H91" s="31"/>
      <c r="L91" s="31"/>
      <c r="M91" s="31"/>
      <c r="N91" s="32"/>
    </row>
    <row r="92" spans="1:14" x14ac:dyDescent="0.45">
      <c r="A92" s="47" t="s">
        <v>314</v>
      </c>
      <c r="B92" s="60" t="s">
        <v>275</v>
      </c>
      <c r="C92" s="163"/>
      <c r="D92" s="163"/>
      <c r="E92" s="77"/>
      <c r="F92" s="171"/>
      <c r="G92" s="171"/>
      <c r="H92" s="31"/>
      <c r="L92" s="31"/>
      <c r="M92" s="31"/>
      <c r="N92" s="32"/>
    </row>
    <row r="93" spans="1:14" x14ac:dyDescent="0.45">
      <c r="A93" s="47" t="s">
        <v>315</v>
      </c>
      <c r="B93" s="79" t="s">
        <v>277</v>
      </c>
      <c r="C93" s="134">
        <v>0</v>
      </c>
      <c r="D93" s="134" t="s">
        <v>1513</v>
      </c>
      <c r="E93" s="80"/>
      <c r="F93" s="69">
        <f>IF($C$100=0,"",IF(C93="[for completion]","",IF(C93="","",C93/$C$100)))</f>
        <v>0</v>
      </c>
      <c r="G93" s="69" t="str">
        <f>IF($D$100=0,"",IF(D93="[Mark as ND1 if not relevant]","",IF(D93="","",D93/$D$100)))</f>
        <v/>
      </c>
      <c r="H93" s="31"/>
      <c r="L93" s="31"/>
      <c r="M93" s="31"/>
      <c r="N93" s="32"/>
    </row>
    <row r="94" spans="1:14" x14ac:dyDescent="0.45">
      <c r="A94" s="47" t="s">
        <v>316</v>
      </c>
      <c r="B94" s="79" t="s">
        <v>279</v>
      </c>
      <c r="C94" s="134">
        <v>200</v>
      </c>
      <c r="D94" s="134" t="s">
        <v>1513</v>
      </c>
      <c r="E94" s="80"/>
      <c r="F94" s="69">
        <f t="shared" ref="F94:F99" si="5">IF($C$100=0,"",IF(C94="[for completion]","",IF(C94="","",C94/$C$100)))</f>
        <v>9.3023255813953487E-2</v>
      </c>
      <c r="G94" s="69" t="str">
        <f t="shared" ref="G94:G99" si="6">IF($D$100=0,"",IF(D94="[Mark as ND1 if not relevant]","",IF(D94="","",D94/$D$100)))</f>
        <v/>
      </c>
      <c r="H94" s="31"/>
      <c r="L94" s="31"/>
      <c r="M94" s="31"/>
      <c r="N94" s="32"/>
    </row>
    <row r="95" spans="1:14" x14ac:dyDescent="0.45">
      <c r="A95" s="47" t="s">
        <v>317</v>
      </c>
      <c r="B95" s="79" t="s">
        <v>281</v>
      </c>
      <c r="C95" s="134">
        <v>0</v>
      </c>
      <c r="D95" s="134" t="s">
        <v>1513</v>
      </c>
      <c r="E95" s="80"/>
      <c r="F95" s="69">
        <f t="shared" si="5"/>
        <v>0</v>
      </c>
      <c r="G95" s="69" t="str">
        <f t="shared" si="6"/>
        <v/>
      </c>
      <c r="H95" s="31"/>
      <c r="L95" s="31"/>
      <c r="M95" s="31"/>
      <c r="N95" s="32"/>
    </row>
    <row r="96" spans="1:14" x14ac:dyDescent="0.45">
      <c r="A96" s="47" t="s">
        <v>318</v>
      </c>
      <c r="B96" s="79" t="s">
        <v>283</v>
      </c>
      <c r="C96" s="134">
        <v>750</v>
      </c>
      <c r="D96" s="134" t="s">
        <v>1513</v>
      </c>
      <c r="E96" s="80"/>
      <c r="F96" s="69">
        <f t="shared" si="5"/>
        <v>0.34883720930232559</v>
      </c>
      <c r="G96" s="69" t="str">
        <f t="shared" si="6"/>
        <v/>
      </c>
      <c r="H96" s="31"/>
      <c r="L96" s="31"/>
      <c r="M96" s="31"/>
      <c r="N96" s="32"/>
    </row>
    <row r="97" spans="1:14" x14ac:dyDescent="0.45">
      <c r="A97" s="47" t="s">
        <v>319</v>
      </c>
      <c r="B97" s="79" t="s">
        <v>285</v>
      </c>
      <c r="C97" s="134">
        <v>1000</v>
      </c>
      <c r="D97" s="134" t="s">
        <v>1513</v>
      </c>
      <c r="E97" s="80"/>
      <c r="F97" s="69">
        <f t="shared" si="5"/>
        <v>0.46511627906976744</v>
      </c>
      <c r="G97" s="69" t="str">
        <f t="shared" si="6"/>
        <v/>
      </c>
      <c r="H97" s="31"/>
      <c r="L97" s="31"/>
      <c r="M97" s="31"/>
    </row>
    <row r="98" spans="1:14" x14ac:dyDescent="0.45">
      <c r="A98" s="47" t="s">
        <v>320</v>
      </c>
      <c r="B98" s="79" t="s">
        <v>287</v>
      </c>
      <c r="C98" s="134">
        <v>200</v>
      </c>
      <c r="D98" s="134" t="s">
        <v>1513</v>
      </c>
      <c r="E98" s="80"/>
      <c r="F98" s="69">
        <f t="shared" si="5"/>
        <v>9.3023255813953487E-2</v>
      </c>
      <c r="G98" s="69" t="str">
        <f t="shared" si="6"/>
        <v/>
      </c>
      <c r="H98" s="31"/>
      <c r="L98" s="31"/>
      <c r="M98" s="31"/>
    </row>
    <row r="99" spans="1:14" x14ac:dyDescent="0.45">
      <c r="A99" s="47" t="s">
        <v>321</v>
      </c>
      <c r="B99" s="79" t="s">
        <v>289</v>
      </c>
      <c r="C99" s="134">
        <v>0</v>
      </c>
      <c r="D99" s="134" t="s">
        <v>1513</v>
      </c>
      <c r="E99" s="80"/>
      <c r="F99" s="69">
        <f t="shared" si="5"/>
        <v>0</v>
      </c>
      <c r="G99" s="69" t="str">
        <f t="shared" si="6"/>
        <v/>
      </c>
      <c r="H99" s="31"/>
      <c r="L99" s="31"/>
      <c r="M99" s="31"/>
    </row>
    <row r="100" spans="1:14" x14ac:dyDescent="0.45">
      <c r="A100" s="47" t="s">
        <v>322</v>
      </c>
      <c r="B100" s="81" t="s">
        <v>259</v>
      </c>
      <c r="C100" s="72">
        <f>SUM(C93:C99)</f>
        <v>2150</v>
      </c>
      <c r="D100" s="72">
        <f>SUM(D93:D99)</f>
        <v>0</v>
      </c>
      <c r="E100" s="51"/>
      <c r="F100" s="73">
        <f>SUM(F93:F99)</f>
        <v>1</v>
      </c>
      <c r="G100" s="73">
        <f>SUM(G93:G99)</f>
        <v>0</v>
      </c>
      <c r="H100" s="31"/>
      <c r="L100" s="31"/>
      <c r="M100" s="31"/>
    </row>
    <row r="101" spans="1:14" hidden="1" outlineLevel="1" x14ac:dyDescent="0.45">
      <c r="A101" s="47" t="s">
        <v>323</v>
      </c>
      <c r="B101" s="82" t="s">
        <v>292</v>
      </c>
      <c r="C101" s="153"/>
      <c r="D101" s="153"/>
      <c r="E101" s="51"/>
      <c r="F101" s="69">
        <f>IF($C$100=0,"",IF(C101="[for completion]","",C101/$C$100))</f>
        <v>0</v>
      </c>
      <c r="G101" s="69" t="str">
        <f>IF($D$100=0,"",IF(D101="[for completion]","",D101/$D$100))</f>
        <v/>
      </c>
      <c r="H101" s="31"/>
      <c r="L101" s="31"/>
      <c r="M101" s="31"/>
    </row>
    <row r="102" spans="1:14" hidden="1" outlineLevel="1" x14ac:dyDescent="0.45">
      <c r="A102" s="47" t="s">
        <v>324</v>
      </c>
      <c r="B102" s="82" t="s">
        <v>294</v>
      </c>
      <c r="C102" s="153"/>
      <c r="D102" s="153"/>
      <c r="E102" s="51"/>
      <c r="F102" s="69">
        <f>IF($C$100=0,"",IF(C102="[for completion]","",C102/$C$100))</f>
        <v>0</v>
      </c>
      <c r="G102" s="69" t="str">
        <f>IF($D$100=0,"",IF(D102="[for completion]","",D102/$D$100))</f>
        <v/>
      </c>
      <c r="H102" s="31"/>
      <c r="L102" s="31"/>
      <c r="M102" s="31"/>
    </row>
    <row r="103" spans="1:14" hidden="1" outlineLevel="1" x14ac:dyDescent="0.45">
      <c r="A103" s="47" t="s">
        <v>325</v>
      </c>
      <c r="B103" s="82" t="s">
        <v>296</v>
      </c>
      <c r="C103" s="153"/>
      <c r="D103" s="153"/>
      <c r="E103" s="51"/>
      <c r="F103" s="69">
        <f>IF($C$100=0,"",IF(C103="[for completion]","",C103/$C$100))</f>
        <v>0</v>
      </c>
      <c r="G103" s="69" t="str">
        <f>IF($D$100=0,"",IF(D103="[for completion]","",D103/$D$100))</f>
        <v/>
      </c>
      <c r="H103" s="31"/>
      <c r="L103" s="31"/>
      <c r="M103" s="31"/>
    </row>
    <row r="104" spans="1:14" hidden="1" outlineLevel="1" x14ac:dyDescent="0.45">
      <c r="A104" s="47" t="s">
        <v>326</v>
      </c>
      <c r="B104" s="82" t="s">
        <v>298</v>
      </c>
      <c r="C104" s="153"/>
      <c r="D104" s="153"/>
      <c r="E104" s="51"/>
      <c r="F104" s="69">
        <f>IF($C$100=0,"",IF(C104="[for completion]","",C104/$C$100))</f>
        <v>0</v>
      </c>
      <c r="G104" s="69" t="str">
        <f>IF($D$100=0,"",IF(D104="[for completion]","",D104/$D$100))</f>
        <v/>
      </c>
      <c r="H104" s="31"/>
      <c r="L104" s="31"/>
      <c r="M104" s="31"/>
    </row>
    <row r="105" spans="1:14" hidden="1" outlineLevel="1" x14ac:dyDescent="0.45">
      <c r="A105" s="47" t="s">
        <v>327</v>
      </c>
      <c r="B105" s="82" t="s">
        <v>300</v>
      </c>
      <c r="C105" s="153"/>
      <c r="D105" s="153"/>
      <c r="E105" s="51"/>
      <c r="F105" s="69">
        <f>IF($C$100=0,"",IF(C105="[for completion]","",C105/$C$100))</f>
        <v>0</v>
      </c>
      <c r="G105" s="69" t="str">
        <f>IF($D$100=0,"",IF(D105="[for completion]","",D105/$D$100))</f>
        <v/>
      </c>
      <c r="H105" s="31"/>
      <c r="L105" s="31"/>
      <c r="M105" s="31"/>
    </row>
    <row r="106" spans="1:14" hidden="1" outlineLevel="1" x14ac:dyDescent="0.45">
      <c r="A106" s="47" t="s">
        <v>328</v>
      </c>
      <c r="B106" s="83"/>
      <c r="C106" s="68"/>
      <c r="D106" s="68"/>
      <c r="E106" s="51"/>
      <c r="F106" s="70"/>
      <c r="G106" s="70"/>
      <c r="H106" s="31"/>
      <c r="L106" s="31"/>
      <c r="M106" s="31"/>
    </row>
    <row r="107" spans="1:14" hidden="1" outlineLevel="1" x14ac:dyDescent="0.45">
      <c r="A107" s="47" t="s">
        <v>329</v>
      </c>
      <c r="B107" s="83"/>
      <c r="C107" s="68"/>
      <c r="D107" s="68"/>
      <c r="E107" s="51"/>
      <c r="F107" s="70"/>
      <c r="G107" s="70"/>
      <c r="H107" s="31"/>
      <c r="L107" s="31"/>
      <c r="M107" s="31"/>
    </row>
    <row r="108" spans="1:14" hidden="1" outlineLevel="1" x14ac:dyDescent="0.45">
      <c r="A108" s="47" t="s">
        <v>330</v>
      </c>
      <c r="B108" s="84"/>
      <c r="C108" s="68"/>
      <c r="D108" s="68"/>
      <c r="E108" s="51"/>
      <c r="F108" s="70"/>
      <c r="G108" s="70"/>
      <c r="H108" s="31"/>
      <c r="L108" s="31"/>
      <c r="M108" s="31"/>
    </row>
    <row r="109" spans="1:14" hidden="1" outlineLevel="1" x14ac:dyDescent="0.45">
      <c r="A109" s="47" t="s">
        <v>331</v>
      </c>
      <c r="B109" s="83"/>
      <c r="C109" s="68"/>
      <c r="D109" s="68"/>
      <c r="E109" s="51"/>
      <c r="F109" s="70"/>
      <c r="G109" s="70"/>
      <c r="H109" s="31"/>
      <c r="L109" s="31"/>
      <c r="M109" s="31"/>
    </row>
    <row r="110" spans="1:14" hidden="1" outlineLevel="1" x14ac:dyDescent="0.45">
      <c r="A110" s="47" t="s">
        <v>332</v>
      </c>
      <c r="B110" s="83"/>
      <c r="C110" s="68"/>
      <c r="D110" s="68"/>
      <c r="E110" s="51"/>
      <c r="F110" s="70"/>
      <c r="G110" s="70"/>
      <c r="H110" s="31"/>
      <c r="L110" s="31"/>
      <c r="M110" s="31"/>
    </row>
    <row r="111" spans="1:14" ht="15" customHeight="1" collapsed="1" x14ac:dyDescent="0.45">
      <c r="A111" s="56"/>
      <c r="B111" s="85" t="s">
        <v>333</v>
      </c>
      <c r="C111" s="59" t="s">
        <v>334</v>
      </c>
      <c r="D111" s="59" t="s">
        <v>335</v>
      </c>
      <c r="E111" s="58"/>
      <c r="F111" s="59" t="s">
        <v>336</v>
      </c>
      <c r="G111" s="59" t="s">
        <v>337</v>
      </c>
      <c r="H111" s="31"/>
      <c r="L111" s="31"/>
      <c r="M111" s="31"/>
    </row>
    <row r="112" spans="1:14" s="30" customFormat="1" x14ac:dyDescent="0.45">
      <c r="A112" s="47" t="s">
        <v>338</v>
      </c>
      <c r="B112" s="60" t="s">
        <v>339</v>
      </c>
      <c r="C112" s="134">
        <v>4575.9918427100038</v>
      </c>
      <c r="D112" s="134">
        <v>4575.9918427100038</v>
      </c>
      <c r="E112" s="70"/>
      <c r="F112" s="69">
        <f t="shared" ref="F112:F136" si="7">IF($C$131=0,"",IF(C112="[for completion]","",IF(C112="","",C112/$C$131)))</f>
        <v>1</v>
      </c>
      <c r="G112" s="69">
        <f t="shared" ref="G112:G136" si="8">IF($D$131=0,"",IF(D112="[for completion]","",IF(D112="","",D112/$D$131)))</f>
        <v>1</v>
      </c>
      <c r="I112" s="34"/>
      <c r="J112" s="34"/>
      <c r="K112" s="34"/>
      <c r="L112" s="31" t="s">
        <v>340</v>
      </c>
      <c r="M112" s="31"/>
      <c r="N112" s="31"/>
    </row>
    <row r="113" spans="1:14" s="30" customFormat="1" x14ac:dyDescent="0.45">
      <c r="A113" s="47" t="s">
        <v>341</v>
      </c>
      <c r="B113" s="60" t="s">
        <v>342</v>
      </c>
      <c r="C113" s="134">
        <v>0</v>
      </c>
      <c r="D113" s="134">
        <v>0</v>
      </c>
      <c r="E113" s="70"/>
      <c r="F113" s="69">
        <f t="shared" si="7"/>
        <v>0</v>
      </c>
      <c r="G113" s="69">
        <f t="shared" si="8"/>
        <v>0</v>
      </c>
      <c r="I113" s="34"/>
      <c r="J113" s="34"/>
      <c r="K113" s="34"/>
      <c r="L113" s="51" t="s">
        <v>342</v>
      </c>
      <c r="M113" s="31"/>
      <c r="N113" s="31"/>
    </row>
    <row r="114" spans="1:14" s="30" customFormat="1" x14ac:dyDescent="0.45">
      <c r="A114" s="47" t="s">
        <v>343</v>
      </c>
      <c r="B114" s="60" t="s">
        <v>344</v>
      </c>
      <c r="C114" s="134">
        <v>0</v>
      </c>
      <c r="D114" s="134">
        <v>0</v>
      </c>
      <c r="E114" s="70"/>
      <c r="F114" s="69">
        <f t="shared" si="7"/>
        <v>0</v>
      </c>
      <c r="G114" s="69">
        <f t="shared" si="8"/>
        <v>0</v>
      </c>
      <c r="I114" s="34"/>
      <c r="J114" s="34"/>
      <c r="K114" s="34"/>
      <c r="L114" s="51" t="s">
        <v>344</v>
      </c>
      <c r="M114" s="31"/>
      <c r="N114" s="31"/>
    </row>
    <row r="115" spans="1:14" s="30" customFormat="1" x14ac:dyDescent="0.45">
      <c r="A115" s="47" t="s">
        <v>345</v>
      </c>
      <c r="B115" s="60" t="s">
        <v>346</v>
      </c>
      <c r="C115" s="134">
        <v>0</v>
      </c>
      <c r="D115" s="134">
        <v>0</v>
      </c>
      <c r="E115" s="70"/>
      <c r="F115" s="69">
        <f t="shared" si="7"/>
        <v>0</v>
      </c>
      <c r="G115" s="69">
        <f t="shared" si="8"/>
        <v>0</v>
      </c>
      <c r="I115" s="34"/>
      <c r="J115" s="34"/>
      <c r="K115" s="34"/>
      <c r="L115" s="51" t="s">
        <v>346</v>
      </c>
      <c r="M115" s="31"/>
      <c r="N115" s="31"/>
    </row>
    <row r="116" spans="1:14" s="30" customFormat="1" x14ac:dyDescent="0.45">
      <c r="A116" s="47" t="s">
        <v>347</v>
      </c>
      <c r="B116" s="60" t="s">
        <v>348</v>
      </c>
      <c r="C116" s="134">
        <v>0</v>
      </c>
      <c r="D116" s="134">
        <v>0</v>
      </c>
      <c r="E116" s="70"/>
      <c r="F116" s="69">
        <f t="shared" si="7"/>
        <v>0</v>
      </c>
      <c r="G116" s="69">
        <f t="shared" si="8"/>
        <v>0</v>
      </c>
      <c r="I116" s="34"/>
      <c r="J116" s="34"/>
      <c r="K116" s="34"/>
      <c r="L116" s="51" t="s">
        <v>348</v>
      </c>
      <c r="M116" s="31"/>
      <c r="N116" s="31"/>
    </row>
    <row r="117" spans="1:14" s="30" customFormat="1" x14ac:dyDescent="0.45">
      <c r="A117" s="47" t="s">
        <v>349</v>
      </c>
      <c r="B117" s="60" t="s">
        <v>350</v>
      </c>
      <c r="C117" s="134">
        <v>0</v>
      </c>
      <c r="D117" s="134">
        <v>0</v>
      </c>
      <c r="E117" s="51"/>
      <c r="F117" s="69">
        <f t="shared" si="7"/>
        <v>0</v>
      </c>
      <c r="G117" s="69">
        <f t="shared" si="8"/>
        <v>0</v>
      </c>
      <c r="I117" s="34"/>
      <c r="J117" s="34"/>
      <c r="K117" s="34"/>
      <c r="L117" s="51" t="s">
        <v>350</v>
      </c>
      <c r="M117" s="31"/>
      <c r="N117" s="31"/>
    </row>
    <row r="118" spans="1:14" x14ac:dyDescent="0.45">
      <c r="A118" s="47" t="s">
        <v>351</v>
      </c>
      <c r="B118" s="60" t="s">
        <v>352</v>
      </c>
      <c r="C118" s="134">
        <v>0</v>
      </c>
      <c r="D118" s="134">
        <v>0</v>
      </c>
      <c r="E118" s="51"/>
      <c r="F118" s="69">
        <f t="shared" si="7"/>
        <v>0</v>
      </c>
      <c r="G118" s="69">
        <f t="shared" si="8"/>
        <v>0</v>
      </c>
      <c r="L118" s="51" t="s">
        <v>352</v>
      </c>
      <c r="M118" s="31"/>
    </row>
    <row r="119" spans="1:14" x14ac:dyDescent="0.45">
      <c r="A119" s="47" t="s">
        <v>353</v>
      </c>
      <c r="B119" s="60" t="s">
        <v>354</v>
      </c>
      <c r="C119" s="134">
        <v>0</v>
      </c>
      <c r="D119" s="134">
        <v>0</v>
      </c>
      <c r="E119" s="51"/>
      <c r="F119" s="69">
        <f t="shared" si="7"/>
        <v>0</v>
      </c>
      <c r="G119" s="69">
        <f t="shared" si="8"/>
        <v>0</v>
      </c>
      <c r="L119" s="51" t="s">
        <v>354</v>
      </c>
      <c r="M119" s="31"/>
    </row>
    <row r="120" spans="1:14" x14ac:dyDescent="0.45">
      <c r="A120" s="47" t="s">
        <v>355</v>
      </c>
      <c r="B120" s="60" t="s">
        <v>356</v>
      </c>
      <c r="C120" s="134">
        <v>0</v>
      </c>
      <c r="D120" s="134">
        <v>0</v>
      </c>
      <c r="E120" s="51"/>
      <c r="F120" s="69">
        <f t="shared" si="7"/>
        <v>0</v>
      </c>
      <c r="G120" s="69">
        <f t="shared" si="8"/>
        <v>0</v>
      </c>
      <c r="L120" s="51" t="s">
        <v>356</v>
      </c>
      <c r="M120" s="31"/>
    </row>
    <row r="121" spans="1:14" x14ac:dyDescent="0.45">
      <c r="A121" s="47" t="s">
        <v>357</v>
      </c>
      <c r="B121" s="47" t="s">
        <v>358</v>
      </c>
      <c r="C121" s="134">
        <v>0</v>
      </c>
      <c r="D121" s="134">
        <v>0</v>
      </c>
      <c r="F121" s="69">
        <f t="shared" si="7"/>
        <v>0</v>
      </c>
      <c r="G121" s="69">
        <f t="shared" si="8"/>
        <v>0</v>
      </c>
      <c r="L121" s="51"/>
      <c r="M121" s="31"/>
    </row>
    <row r="122" spans="1:14" x14ac:dyDescent="0.45">
      <c r="A122" s="47" t="s">
        <v>359</v>
      </c>
      <c r="B122" s="60" t="s">
        <v>360</v>
      </c>
      <c r="C122" s="134">
        <v>0</v>
      </c>
      <c r="D122" s="134">
        <v>0</v>
      </c>
      <c r="E122" s="51"/>
      <c r="F122" s="69">
        <f t="shared" si="7"/>
        <v>0</v>
      </c>
      <c r="G122" s="69">
        <f t="shared" si="8"/>
        <v>0</v>
      </c>
      <c r="L122" s="51" t="s">
        <v>361</v>
      </c>
      <c r="M122" s="31"/>
    </row>
    <row r="123" spans="1:14" x14ac:dyDescent="0.45">
      <c r="A123" s="47" t="s">
        <v>362</v>
      </c>
      <c r="B123" s="60" t="s">
        <v>361</v>
      </c>
      <c r="C123" s="134">
        <v>0</v>
      </c>
      <c r="D123" s="134">
        <v>0</v>
      </c>
      <c r="E123" s="51"/>
      <c r="F123" s="69">
        <f t="shared" si="7"/>
        <v>0</v>
      </c>
      <c r="G123" s="69">
        <f t="shared" si="8"/>
        <v>0</v>
      </c>
      <c r="L123" s="51" t="s">
        <v>363</v>
      </c>
      <c r="M123" s="31"/>
    </row>
    <row r="124" spans="1:14" x14ac:dyDescent="0.45">
      <c r="A124" s="47" t="s">
        <v>364</v>
      </c>
      <c r="B124" s="60" t="s">
        <v>363</v>
      </c>
      <c r="C124" s="134">
        <v>0</v>
      </c>
      <c r="D124" s="134">
        <v>0</v>
      </c>
      <c r="E124" s="51"/>
      <c r="F124" s="69">
        <f t="shared" si="7"/>
        <v>0</v>
      </c>
      <c r="G124" s="69">
        <f t="shared" si="8"/>
        <v>0</v>
      </c>
      <c r="L124" s="80" t="s">
        <v>365</v>
      </c>
      <c r="M124" s="31"/>
    </row>
    <row r="125" spans="1:14" x14ac:dyDescent="0.45">
      <c r="A125" s="47" t="s">
        <v>366</v>
      </c>
      <c r="B125" s="47" t="s">
        <v>367</v>
      </c>
      <c r="C125" s="134">
        <v>0</v>
      </c>
      <c r="D125" s="134">
        <v>0</v>
      </c>
      <c r="E125" s="51"/>
      <c r="F125" s="69">
        <f t="shared" si="7"/>
        <v>0</v>
      </c>
      <c r="G125" s="69">
        <f t="shared" si="8"/>
        <v>0</v>
      </c>
      <c r="L125" s="51" t="s">
        <v>368</v>
      </c>
      <c r="M125" s="31"/>
    </row>
    <row r="126" spans="1:14" x14ac:dyDescent="0.45">
      <c r="A126" s="47" t="s">
        <v>369</v>
      </c>
      <c r="B126" s="79" t="s">
        <v>365</v>
      </c>
      <c r="C126" s="134">
        <v>0</v>
      </c>
      <c r="D126" s="134">
        <v>0</v>
      </c>
      <c r="E126" s="51"/>
      <c r="F126" s="69">
        <f t="shared" si="7"/>
        <v>0</v>
      </c>
      <c r="G126" s="69">
        <f t="shared" si="8"/>
        <v>0</v>
      </c>
      <c r="H126" s="32"/>
      <c r="L126" s="51" t="s">
        <v>370</v>
      </c>
      <c r="M126" s="31"/>
    </row>
    <row r="127" spans="1:14" x14ac:dyDescent="0.45">
      <c r="A127" s="47" t="s">
        <v>371</v>
      </c>
      <c r="B127" s="60" t="s">
        <v>368</v>
      </c>
      <c r="C127" s="134">
        <v>0</v>
      </c>
      <c r="D127" s="134">
        <v>0</v>
      </c>
      <c r="E127" s="51"/>
      <c r="F127" s="69">
        <f t="shared" si="7"/>
        <v>0</v>
      </c>
      <c r="G127" s="69">
        <f t="shared" si="8"/>
        <v>0</v>
      </c>
      <c r="H127" s="31"/>
      <c r="L127" s="51" t="s">
        <v>372</v>
      </c>
      <c r="M127" s="31"/>
    </row>
    <row r="128" spans="1:14" x14ac:dyDescent="0.45">
      <c r="A128" s="47" t="s">
        <v>373</v>
      </c>
      <c r="B128" s="60" t="s">
        <v>370</v>
      </c>
      <c r="C128" s="134">
        <v>0</v>
      </c>
      <c r="D128" s="134">
        <v>0</v>
      </c>
      <c r="E128" s="51"/>
      <c r="F128" s="69">
        <f t="shared" si="7"/>
        <v>0</v>
      </c>
      <c r="G128" s="69">
        <f t="shared" si="8"/>
        <v>0</v>
      </c>
      <c r="H128" s="31"/>
      <c r="L128" s="31"/>
      <c r="M128" s="31"/>
    </row>
    <row r="129" spans="1:14" x14ac:dyDescent="0.45">
      <c r="A129" s="47" t="s">
        <v>374</v>
      </c>
      <c r="B129" s="60" t="s">
        <v>372</v>
      </c>
      <c r="C129" s="134">
        <v>0</v>
      </c>
      <c r="D129" s="134">
        <v>0</v>
      </c>
      <c r="E129" s="51"/>
      <c r="F129" s="69">
        <f t="shared" si="7"/>
        <v>0</v>
      </c>
      <c r="G129" s="69">
        <f t="shared" si="8"/>
        <v>0</v>
      </c>
      <c r="H129" s="31"/>
      <c r="L129" s="31"/>
      <c r="M129" s="31"/>
    </row>
    <row r="130" spans="1:14" hidden="1" outlineLevel="1" x14ac:dyDescent="0.45">
      <c r="A130" s="47" t="s">
        <v>375</v>
      </c>
      <c r="B130" s="60" t="s">
        <v>257</v>
      </c>
      <c r="C130" s="134">
        <v>0</v>
      </c>
      <c r="D130" s="134">
        <v>0</v>
      </c>
      <c r="E130" s="51"/>
      <c r="F130" s="69">
        <f t="shared" si="7"/>
        <v>0</v>
      </c>
      <c r="G130" s="69">
        <f t="shared" si="8"/>
        <v>0</v>
      </c>
      <c r="H130" s="31"/>
      <c r="L130" s="31"/>
      <c r="M130" s="31"/>
    </row>
    <row r="131" spans="1:14" hidden="1" outlineLevel="1" x14ac:dyDescent="0.45">
      <c r="A131" s="47" t="s">
        <v>376</v>
      </c>
      <c r="B131" s="81" t="s">
        <v>259</v>
      </c>
      <c r="C131" s="86">
        <f>SUM(C112:C130)</f>
        <v>4575.9918427100038</v>
      </c>
      <c r="D131" s="86">
        <f>SUM(D112:D130)</f>
        <v>4575.9918427100038</v>
      </c>
      <c r="E131" s="51"/>
      <c r="F131" s="69">
        <f>SUM(F112:F130)</f>
        <v>1</v>
      </c>
      <c r="G131" s="69">
        <f>SUM(G112:G130)</f>
        <v>1</v>
      </c>
      <c r="H131" s="31"/>
      <c r="L131" s="31"/>
      <c r="M131" s="31"/>
    </row>
    <row r="132" spans="1:14" hidden="1" outlineLevel="1" x14ac:dyDescent="0.45">
      <c r="A132" s="47" t="s">
        <v>377</v>
      </c>
      <c r="B132" s="74" t="s">
        <v>261</v>
      </c>
      <c r="C132" s="134"/>
      <c r="D132" s="134"/>
      <c r="E132" s="51"/>
      <c r="F132" s="69" t="str">
        <f t="shared" si="7"/>
        <v/>
      </c>
      <c r="G132" s="69" t="str">
        <f t="shared" si="8"/>
        <v/>
      </c>
      <c r="H132" s="31"/>
      <c r="L132" s="31"/>
      <c r="M132" s="31"/>
    </row>
    <row r="133" spans="1:14" hidden="1" outlineLevel="1" x14ac:dyDescent="0.45">
      <c r="A133" s="47" t="s">
        <v>378</v>
      </c>
      <c r="B133" s="74" t="s">
        <v>261</v>
      </c>
      <c r="C133" s="134"/>
      <c r="D133" s="134"/>
      <c r="E133" s="51"/>
      <c r="F133" s="69" t="str">
        <f t="shared" si="7"/>
        <v/>
      </c>
      <c r="G133" s="69" t="str">
        <f t="shared" si="8"/>
        <v/>
      </c>
      <c r="H133" s="31"/>
      <c r="L133" s="31"/>
      <c r="M133" s="31"/>
    </row>
    <row r="134" spans="1:14" hidden="1" outlineLevel="1" x14ac:dyDescent="0.45">
      <c r="A134" s="47" t="s">
        <v>379</v>
      </c>
      <c r="B134" s="74" t="s">
        <v>261</v>
      </c>
      <c r="C134" s="134"/>
      <c r="D134" s="134"/>
      <c r="E134" s="51"/>
      <c r="F134" s="69" t="str">
        <f t="shared" si="7"/>
        <v/>
      </c>
      <c r="G134" s="69" t="str">
        <f t="shared" si="8"/>
        <v/>
      </c>
      <c r="H134" s="31"/>
      <c r="L134" s="31"/>
      <c r="M134" s="31"/>
    </row>
    <row r="135" spans="1:14" hidden="1" outlineLevel="1" x14ac:dyDescent="0.45">
      <c r="A135" s="47" t="s">
        <v>380</v>
      </c>
      <c r="B135" s="74" t="s">
        <v>261</v>
      </c>
      <c r="C135" s="134"/>
      <c r="D135" s="134"/>
      <c r="E135" s="51"/>
      <c r="F135" s="69" t="str">
        <f t="shared" si="7"/>
        <v/>
      </c>
      <c r="G135" s="69" t="str">
        <f t="shared" si="8"/>
        <v/>
      </c>
      <c r="H135" s="31"/>
      <c r="L135" s="31"/>
      <c r="M135" s="31"/>
    </row>
    <row r="136" spans="1:14" hidden="1" outlineLevel="1" x14ac:dyDescent="0.45">
      <c r="A136" s="47" t="s">
        <v>381</v>
      </c>
      <c r="B136" s="74" t="s">
        <v>261</v>
      </c>
      <c r="C136" s="134"/>
      <c r="D136" s="134"/>
      <c r="E136" s="51"/>
      <c r="F136" s="69" t="str">
        <f t="shared" si="7"/>
        <v/>
      </c>
      <c r="G136" s="69" t="str">
        <f t="shared" si="8"/>
        <v/>
      </c>
      <c r="H136" s="31"/>
      <c r="L136" s="31"/>
      <c r="M136" s="31"/>
    </row>
    <row r="137" spans="1:14" ht="15" customHeight="1" collapsed="1" x14ac:dyDescent="0.45">
      <c r="A137" s="56"/>
      <c r="B137" s="57" t="s">
        <v>382</v>
      </c>
      <c r="C137" s="59" t="s">
        <v>334</v>
      </c>
      <c r="D137" s="59" t="s">
        <v>335</v>
      </c>
      <c r="E137" s="58"/>
      <c r="F137" s="59" t="s">
        <v>336</v>
      </c>
      <c r="G137" s="59" t="s">
        <v>337</v>
      </c>
      <c r="H137" s="31"/>
      <c r="L137" s="31"/>
      <c r="M137" s="31"/>
    </row>
    <row r="138" spans="1:14" s="30" customFormat="1" x14ac:dyDescent="0.45">
      <c r="A138" s="47" t="s">
        <v>383</v>
      </c>
      <c r="B138" s="60" t="s">
        <v>339</v>
      </c>
      <c r="C138" s="134">
        <v>2150</v>
      </c>
      <c r="D138" s="134">
        <v>2150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45">
      <c r="A139" s="47" t="s">
        <v>384</v>
      </c>
      <c r="B139" s="60" t="s">
        <v>342</v>
      </c>
      <c r="C139" s="134">
        <v>0</v>
      </c>
      <c r="D139" s="134">
        <v>0</v>
      </c>
      <c r="E139" s="70"/>
      <c r="F139" s="69">
        <f t="shared" si="9"/>
        <v>0</v>
      </c>
      <c r="G139" s="69">
        <f t="shared" si="10"/>
        <v>0</v>
      </c>
      <c r="H139" s="31"/>
      <c r="I139" s="34"/>
      <c r="J139" s="34"/>
      <c r="K139" s="34"/>
      <c r="L139" s="31"/>
      <c r="M139" s="31"/>
      <c r="N139" s="31"/>
    </row>
    <row r="140" spans="1:14" s="30" customFormat="1" x14ac:dyDescent="0.45">
      <c r="A140" s="47" t="s">
        <v>385</v>
      </c>
      <c r="B140" s="60" t="s">
        <v>344</v>
      </c>
      <c r="C140" s="134">
        <v>0</v>
      </c>
      <c r="D140" s="134">
        <v>0</v>
      </c>
      <c r="E140" s="70"/>
      <c r="F140" s="69">
        <f t="shared" si="9"/>
        <v>0</v>
      </c>
      <c r="G140" s="69">
        <f t="shared" si="10"/>
        <v>0</v>
      </c>
      <c r="H140" s="31"/>
      <c r="I140" s="34"/>
      <c r="J140" s="34"/>
      <c r="K140" s="34"/>
      <c r="L140" s="31"/>
      <c r="M140" s="31"/>
      <c r="N140" s="31"/>
    </row>
    <row r="141" spans="1:14" s="30" customFormat="1" x14ac:dyDescent="0.45">
      <c r="A141" s="47" t="s">
        <v>386</v>
      </c>
      <c r="B141" s="60" t="s">
        <v>346</v>
      </c>
      <c r="C141" s="134">
        <v>0</v>
      </c>
      <c r="D141" s="134">
        <v>0</v>
      </c>
      <c r="E141" s="70"/>
      <c r="F141" s="69">
        <f t="shared" si="9"/>
        <v>0</v>
      </c>
      <c r="G141" s="69">
        <f t="shared" si="10"/>
        <v>0</v>
      </c>
      <c r="H141" s="31"/>
      <c r="I141" s="34"/>
      <c r="J141" s="34"/>
      <c r="K141" s="34"/>
      <c r="L141" s="31"/>
      <c r="M141" s="31"/>
      <c r="N141" s="31"/>
    </row>
    <row r="142" spans="1:14" s="30" customFormat="1" x14ac:dyDescent="0.45">
      <c r="A142" s="47" t="s">
        <v>387</v>
      </c>
      <c r="B142" s="60" t="s">
        <v>348</v>
      </c>
      <c r="C142" s="134">
        <v>0</v>
      </c>
      <c r="D142" s="134">
        <v>0</v>
      </c>
      <c r="E142" s="70"/>
      <c r="F142" s="69">
        <f t="shared" si="9"/>
        <v>0</v>
      </c>
      <c r="G142" s="69">
        <f t="shared" si="10"/>
        <v>0</v>
      </c>
      <c r="H142" s="31"/>
      <c r="I142" s="34"/>
      <c r="J142" s="34"/>
      <c r="K142" s="34"/>
      <c r="L142" s="31"/>
      <c r="M142" s="31"/>
      <c r="N142" s="31"/>
    </row>
    <row r="143" spans="1:14" s="30" customFormat="1" x14ac:dyDescent="0.45">
      <c r="A143" s="47" t="s">
        <v>388</v>
      </c>
      <c r="B143" s="60" t="s">
        <v>350</v>
      </c>
      <c r="C143" s="134">
        <v>0</v>
      </c>
      <c r="D143" s="134">
        <v>0</v>
      </c>
      <c r="E143" s="51"/>
      <c r="F143" s="69">
        <f t="shared" si="9"/>
        <v>0</v>
      </c>
      <c r="G143" s="69">
        <f t="shared" si="10"/>
        <v>0</v>
      </c>
      <c r="H143" s="31"/>
      <c r="I143" s="34"/>
      <c r="J143" s="34"/>
      <c r="K143" s="34"/>
      <c r="L143" s="31"/>
      <c r="M143" s="31"/>
      <c r="N143" s="31"/>
    </row>
    <row r="144" spans="1:14" x14ac:dyDescent="0.45">
      <c r="A144" s="47" t="s">
        <v>389</v>
      </c>
      <c r="B144" s="60" t="s">
        <v>352</v>
      </c>
      <c r="C144" s="134">
        <v>0</v>
      </c>
      <c r="D144" s="134">
        <v>0</v>
      </c>
      <c r="E144" s="51"/>
      <c r="F144" s="69">
        <f t="shared" si="9"/>
        <v>0</v>
      </c>
      <c r="G144" s="69">
        <f t="shared" si="10"/>
        <v>0</v>
      </c>
      <c r="H144" s="31"/>
      <c r="L144" s="31"/>
      <c r="M144" s="31"/>
    </row>
    <row r="145" spans="1:14" x14ac:dyDescent="0.45">
      <c r="A145" s="47" t="s">
        <v>390</v>
      </c>
      <c r="B145" s="60" t="s">
        <v>354</v>
      </c>
      <c r="C145" s="134">
        <v>0</v>
      </c>
      <c r="D145" s="134">
        <v>0</v>
      </c>
      <c r="E145" s="51"/>
      <c r="F145" s="69">
        <f t="shared" si="9"/>
        <v>0</v>
      </c>
      <c r="G145" s="69">
        <f t="shared" si="10"/>
        <v>0</v>
      </c>
      <c r="H145" s="31"/>
      <c r="L145" s="31"/>
      <c r="M145" s="31"/>
      <c r="N145" s="32"/>
    </row>
    <row r="146" spans="1:14" x14ac:dyDescent="0.45">
      <c r="A146" s="47" t="s">
        <v>391</v>
      </c>
      <c r="B146" s="60" t="s">
        <v>356</v>
      </c>
      <c r="C146" s="134">
        <v>0</v>
      </c>
      <c r="D146" s="134">
        <v>0</v>
      </c>
      <c r="E146" s="51"/>
      <c r="F146" s="69">
        <f t="shared" si="9"/>
        <v>0</v>
      </c>
      <c r="G146" s="69">
        <f t="shared" si="10"/>
        <v>0</v>
      </c>
      <c r="H146" s="31"/>
      <c r="L146" s="31"/>
      <c r="M146" s="31"/>
      <c r="N146" s="32"/>
    </row>
    <row r="147" spans="1:14" x14ac:dyDescent="0.45">
      <c r="A147" s="47" t="s">
        <v>392</v>
      </c>
      <c r="B147" s="47" t="s">
        <v>358</v>
      </c>
      <c r="C147" s="134">
        <v>0</v>
      </c>
      <c r="D147" s="134">
        <v>0</v>
      </c>
      <c r="F147" s="69">
        <f t="shared" si="9"/>
        <v>0</v>
      </c>
      <c r="G147" s="69">
        <f t="shared" si="10"/>
        <v>0</v>
      </c>
      <c r="H147" s="31"/>
      <c r="L147" s="31"/>
      <c r="M147" s="31"/>
      <c r="N147" s="32"/>
    </row>
    <row r="148" spans="1:14" x14ac:dyDescent="0.45">
      <c r="A148" s="47" t="s">
        <v>393</v>
      </c>
      <c r="B148" s="60" t="s">
        <v>360</v>
      </c>
      <c r="C148" s="134">
        <v>0</v>
      </c>
      <c r="D148" s="134">
        <v>0</v>
      </c>
      <c r="E148" s="51"/>
      <c r="F148" s="69">
        <f t="shared" si="9"/>
        <v>0</v>
      </c>
      <c r="G148" s="69">
        <f t="shared" si="10"/>
        <v>0</v>
      </c>
      <c r="H148" s="31"/>
      <c r="L148" s="31"/>
      <c r="M148" s="31"/>
      <c r="N148" s="32"/>
    </row>
    <row r="149" spans="1:14" x14ac:dyDescent="0.45">
      <c r="A149" s="47" t="s">
        <v>394</v>
      </c>
      <c r="B149" s="60" t="s">
        <v>361</v>
      </c>
      <c r="C149" s="134">
        <v>0</v>
      </c>
      <c r="D149" s="134">
        <v>0</v>
      </c>
      <c r="E149" s="51"/>
      <c r="F149" s="69">
        <f t="shared" si="9"/>
        <v>0</v>
      </c>
      <c r="G149" s="69">
        <f t="shared" si="10"/>
        <v>0</v>
      </c>
      <c r="H149" s="31"/>
      <c r="L149" s="31"/>
      <c r="M149" s="31"/>
      <c r="N149" s="32"/>
    </row>
    <row r="150" spans="1:14" x14ac:dyDescent="0.45">
      <c r="A150" s="47" t="s">
        <v>395</v>
      </c>
      <c r="B150" s="60" t="s">
        <v>363</v>
      </c>
      <c r="C150" s="134">
        <v>0</v>
      </c>
      <c r="D150" s="134">
        <v>0</v>
      </c>
      <c r="E150" s="51"/>
      <c r="F150" s="69">
        <f t="shared" si="9"/>
        <v>0</v>
      </c>
      <c r="G150" s="69">
        <f t="shared" si="10"/>
        <v>0</v>
      </c>
      <c r="H150" s="31"/>
      <c r="L150" s="31"/>
      <c r="M150" s="31"/>
      <c r="N150" s="32"/>
    </row>
    <row r="151" spans="1:14" x14ac:dyDescent="0.45">
      <c r="A151" s="47" t="s">
        <v>396</v>
      </c>
      <c r="B151" s="47" t="s">
        <v>367</v>
      </c>
      <c r="C151" s="134">
        <v>0</v>
      </c>
      <c r="D151" s="134">
        <v>0</v>
      </c>
      <c r="E151" s="51"/>
      <c r="F151" s="69">
        <f t="shared" si="9"/>
        <v>0</v>
      </c>
      <c r="G151" s="69">
        <f t="shared" si="10"/>
        <v>0</v>
      </c>
      <c r="H151" s="31"/>
      <c r="L151" s="31"/>
      <c r="M151" s="31"/>
      <c r="N151" s="32"/>
    </row>
    <row r="152" spans="1:14" x14ac:dyDescent="0.45">
      <c r="A152" s="47" t="s">
        <v>397</v>
      </c>
      <c r="B152" s="79" t="s">
        <v>365</v>
      </c>
      <c r="C152" s="134">
        <v>0</v>
      </c>
      <c r="D152" s="134">
        <v>0</v>
      </c>
      <c r="E152" s="51"/>
      <c r="F152" s="69">
        <f t="shared" si="9"/>
        <v>0</v>
      </c>
      <c r="G152" s="69">
        <f t="shared" si="10"/>
        <v>0</v>
      </c>
      <c r="H152" s="31"/>
      <c r="L152" s="31"/>
      <c r="M152" s="31"/>
      <c r="N152" s="32"/>
    </row>
    <row r="153" spans="1:14" x14ac:dyDescent="0.45">
      <c r="A153" s="47" t="s">
        <v>398</v>
      </c>
      <c r="B153" s="60" t="s">
        <v>368</v>
      </c>
      <c r="C153" s="134">
        <v>0</v>
      </c>
      <c r="D153" s="134">
        <v>0</v>
      </c>
      <c r="E153" s="51"/>
      <c r="F153" s="69">
        <f t="shared" si="9"/>
        <v>0</v>
      </c>
      <c r="G153" s="69">
        <f t="shared" si="10"/>
        <v>0</v>
      </c>
      <c r="H153" s="31"/>
      <c r="L153" s="31"/>
      <c r="M153" s="31"/>
      <c r="N153" s="32"/>
    </row>
    <row r="154" spans="1:14" x14ac:dyDescent="0.45">
      <c r="A154" s="47" t="s">
        <v>399</v>
      </c>
      <c r="B154" s="60" t="s">
        <v>370</v>
      </c>
      <c r="C154" s="134">
        <v>0</v>
      </c>
      <c r="D154" s="134">
        <v>0</v>
      </c>
      <c r="E154" s="51"/>
      <c r="F154" s="69">
        <f t="shared" si="9"/>
        <v>0</v>
      </c>
      <c r="G154" s="69">
        <f t="shared" si="10"/>
        <v>0</v>
      </c>
      <c r="H154" s="31"/>
      <c r="L154" s="31"/>
      <c r="M154" s="31"/>
      <c r="N154" s="32"/>
    </row>
    <row r="155" spans="1:14" x14ac:dyDescent="0.45">
      <c r="A155" s="47" t="s">
        <v>400</v>
      </c>
      <c r="B155" s="60" t="s">
        <v>372</v>
      </c>
      <c r="C155" s="134">
        <v>0</v>
      </c>
      <c r="D155" s="134">
        <v>0</v>
      </c>
      <c r="E155" s="51"/>
      <c r="F155" s="69">
        <f t="shared" si="9"/>
        <v>0</v>
      </c>
      <c r="G155" s="69">
        <f t="shared" si="10"/>
        <v>0</v>
      </c>
      <c r="H155" s="31"/>
      <c r="L155" s="31"/>
      <c r="M155" s="31"/>
      <c r="N155" s="32"/>
    </row>
    <row r="156" spans="1:14" hidden="1" outlineLevel="1" x14ac:dyDescent="0.45">
      <c r="A156" s="47" t="s">
        <v>401</v>
      </c>
      <c r="B156" s="60" t="s">
        <v>257</v>
      </c>
      <c r="C156" s="134">
        <v>0</v>
      </c>
      <c r="D156" s="134">
        <v>0</v>
      </c>
      <c r="E156" s="51"/>
      <c r="F156" s="69">
        <f t="shared" si="9"/>
        <v>0</v>
      </c>
      <c r="G156" s="69">
        <f t="shared" si="10"/>
        <v>0</v>
      </c>
      <c r="H156" s="31"/>
      <c r="L156" s="31"/>
      <c r="M156" s="31"/>
      <c r="N156" s="32"/>
    </row>
    <row r="157" spans="1:14" ht="51.95" hidden="1" customHeight="1" outlineLevel="1" x14ac:dyDescent="0.45">
      <c r="A157" s="47" t="s">
        <v>402</v>
      </c>
      <c r="B157" s="81" t="s">
        <v>259</v>
      </c>
      <c r="C157" s="86">
        <f>SUM(C138:C156)</f>
        <v>2150</v>
      </c>
      <c r="D157" s="86">
        <f>IF(COUNT(D138:D156)=0,0,IF(SUM(D138:D156)=C157,SUM(D138:D156),IF(SUM(D138:D156)&lt;&gt;C157,"The total should equal the Nominal Before Hedging")))</f>
        <v>2150</v>
      </c>
      <c r="E157" s="51"/>
      <c r="F157" s="69">
        <f>SUM(F138:F156)</f>
        <v>1</v>
      </c>
      <c r="G157" s="69">
        <f>SUM(G138:G156)</f>
        <v>1</v>
      </c>
      <c r="H157" s="31"/>
      <c r="L157" s="31"/>
      <c r="M157" s="31"/>
      <c r="N157" s="32"/>
    </row>
    <row r="158" spans="1:14" hidden="1" outlineLevel="1" x14ac:dyDescent="0.45">
      <c r="A158" s="47" t="s">
        <v>403</v>
      </c>
      <c r="B158" s="74" t="s">
        <v>261</v>
      </c>
      <c r="C158" s="134"/>
      <c r="D158" s="134"/>
      <c r="E158" s="51"/>
      <c r="F158" s="69" t="str">
        <f t="shared" si="9"/>
        <v/>
      </c>
      <c r="G158" s="69" t="str">
        <f t="shared" si="10"/>
        <v/>
      </c>
      <c r="H158" s="31"/>
      <c r="L158" s="31"/>
      <c r="M158" s="31"/>
      <c r="N158" s="32"/>
    </row>
    <row r="159" spans="1:14" hidden="1" outlineLevel="1" x14ac:dyDescent="0.45">
      <c r="A159" s="47" t="s">
        <v>404</v>
      </c>
      <c r="B159" s="74" t="s">
        <v>261</v>
      </c>
      <c r="C159" s="134"/>
      <c r="D159" s="134"/>
      <c r="E159" s="51"/>
      <c r="F159" s="69" t="str">
        <f t="shared" si="9"/>
        <v/>
      </c>
      <c r="G159" s="69" t="str">
        <f t="shared" si="10"/>
        <v/>
      </c>
      <c r="H159" s="31"/>
      <c r="L159" s="31"/>
      <c r="M159" s="31"/>
      <c r="N159" s="32"/>
    </row>
    <row r="160" spans="1:14" hidden="1" outlineLevel="1" x14ac:dyDescent="0.45">
      <c r="A160" s="47" t="s">
        <v>405</v>
      </c>
      <c r="B160" s="74" t="s">
        <v>261</v>
      </c>
      <c r="C160" s="134"/>
      <c r="D160" s="134"/>
      <c r="E160" s="51"/>
      <c r="F160" s="69" t="str">
        <f t="shared" si="9"/>
        <v/>
      </c>
      <c r="G160" s="69" t="str">
        <f t="shared" si="10"/>
        <v/>
      </c>
      <c r="H160" s="31"/>
      <c r="L160" s="31"/>
      <c r="M160" s="31"/>
      <c r="N160" s="32"/>
    </row>
    <row r="161" spans="1:14" hidden="1" outlineLevel="1" x14ac:dyDescent="0.45">
      <c r="A161" s="47" t="s">
        <v>406</v>
      </c>
      <c r="B161" s="74" t="s">
        <v>261</v>
      </c>
      <c r="C161" s="134"/>
      <c r="D161" s="134"/>
      <c r="E161" s="51"/>
      <c r="F161" s="69" t="str">
        <f t="shared" si="9"/>
        <v/>
      </c>
      <c r="G161" s="69" t="str">
        <f t="shared" si="10"/>
        <v/>
      </c>
      <c r="H161" s="31"/>
      <c r="L161" s="31"/>
      <c r="M161" s="31"/>
      <c r="N161" s="32"/>
    </row>
    <row r="162" spans="1:14" hidden="1" outlineLevel="1" x14ac:dyDescent="0.45">
      <c r="A162" s="47" t="s">
        <v>407</v>
      </c>
      <c r="B162" s="74" t="s">
        <v>261</v>
      </c>
      <c r="C162" s="134"/>
      <c r="D162" s="134"/>
      <c r="E162" s="51"/>
      <c r="F162" s="69" t="str">
        <f t="shared" si="9"/>
        <v/>
      </c>
      <c r="G162" s="69" t="str">
        <f t="shared" si="10"/>
        <v/>
      </c>
      <c r="H162" s="31"/>
      <c r="L162" s="31"/>
      <c r="M162" s="31"/>
      <c r="N162" s="32"/>
    </row>
    <row r="163" spans="1:14" ht="15" customHeight="1" collapsed="1" x14ac:dyDescent="0.45">
      <c r="A163" s="56"/>
      <c r="B163" s="57" t="s">
        <v>408</v>
      </c>
      <c r="C163" s="76" t="s">
        <v>334</v>
      </c>
      <c r="D163" s="76" t="s">
        <v>335</v>
      </c>
      <c r="E163" s="58"/>
      <c r="F163" s="76" t="s">
        <v>336</v>
      </c>
      <c r="G163" s="76" t="s">
        <v>337</v>
      </c>
      <c r="H163" s="31"/>
      <c r="L163" s="31"/>
      <c r="M163" s="31"/>
      <c r="N163" s="32"/>
    </row>
    <row r="164" spans="1:14" x14ac:dyDescent="0.45">
      <c r="A164" s="47" t="s">
        <v>409</v>
      </c>
      <c r="B164" s="63" t="s">
        <v>410</v>
      </c>
      <c r="C164" s="134">
        <v>1150</v>
      </c>
      <c r="D164" s="134">
        <v>0</v>
      </c>
      <c r="E164" s="87"/>
      <c r="F164" s="69">
        <f>IF($C$167=0,"",IF(C164="[for completion]","",IF(C164="","",C164/$C$167)))</f>
        <v>0.53488372093023251</v>
      </c>
      <c r="G164" s="69" t="str">
        <f>IF($D$167=0,"",IF(D164="[for completion]","",IF(D164="","",D164/$D$167)))</f>
        <v/>
      </c>
      <c r="H164" s="31"/>
      <c r="L164" s="31"/>
      <c r="M164" s="31"/>
      <c r="N164" s="32"/>
    </row>
    <row r="165" spans="1:14" x14ac:dyDescent="0.45">
      <c r="A165" s="47" t="s">
        <v>411</v>
      </c>
      <c r="B165" s="63" t="s">
        <v>412</v>
      </c>
      <c r="C165" s="134">
        <v>1000</v>
      </c>
      <c r="D165" s="134">
        <v>0</v>
      </c>
      <c r="E165" s="87"/>
      <c r="F165" s="69">
        <f>IF($C$167=0,"",IF(C165="[for completion]","",IF(C165="","",C165/$C$167)))</f>
        <v>0.46511627906976744</v>
      </c>
      <c r="G165" s="69" t="str">
        <f>IF($D$167=0,"",IF(D165="[for completion]","",IF(D165="","",D165/$D$167)))</f>
        <v/>
      </c>
      <c r="H165" s="31"/>
      <c r="L165" s="31"/>
      <c r="M165" s="31"/>
      <c r="N165" s="32"/>
    </row>
    <row r="166" spans="1:14" x14ac:dyDescent="0.45">
      <c r="A166" s="47" t="s">
        <v>413</v>
      </c>
      <c r="B166" s="63" t="s">
        <v>257</v>
      </c>
      <c r="C166" s="134">
        <v>0</v>
      </c>
      <c r="D166" s="134">
        <v>0</v>
      </c>
      <c r="E166" s="87"/>
      <c r="F166" s="69">
        <f>IF($C$167=0,"",IF(C166="[for completion]","",IF(C166="","",C166/$C$167)))</f>
        <v>0</v>
      </c>
      <c r="G166" s="69" t="str">
        <f>IF($D$167=0,"",IF(D166="[for completion]","",IF(D166="","",D166/$D$167)))</f>
        <v/>
      </c>
      <c r="H166" s="31"/>
      <c r="L166" s="31"/>
      <c r="M166" s="31"/>
      <c r="N166" s="32"/>
    </row>
    <row r="167" spans="1:14" x14ac:dyDescent="0.45">
      <c r="A167" s="47" t="s">
        <v>414</v>
      </c>
      <c r="B167" s="88" t="s">
        <v>259</v>
      </c>
      <c r="C167" s="89">
        <f>SUM(C164:C166)</f>
        <v>2150</v>
      </c>
      <c r="D167" s="89">
        <f>SUM(D164:D166)</f>
        <v>0</v>
      </c>
      <c r="E167" s="87"/>
      <c r="F167" s="90">
        <f>SUM(F164:F166)</f>
        <v>1</v>
      </c>
      <c r="G167" s="90">
        <f>SUM(G164:G166)</f>
        <v>0</v>
      </c>
      <c r="H167" s="31"/>
      <c r="L167" s="31"/>
      <c r="M167" s="31"/>
      <c r="N167" s="32"/>
    </row>
    <row r="168" spans="1:14" hidden="1" outlineLevel="1" x14ac:dyDescent="0.45">
      <c r="A168" s="47" t="s">
        <v>415</v>
      </c>
      <c r="B168" s="91"/>
      <c r="C168" s="172"/>
      <c r="D168" s="172"/>
      <c r="E168" s="87"/>
      <c r="F168" s="173"/>
      <c r="G168" s="157"/>
      <c r="H168" s="31"/>
      <c r="L168" s="31"/>
      <c r="M168" s="31"/>
      <c r="N168" s="32"/>
    </row>
    <row r="169" spans="1:14" hidden="1" outlineLevel="1" x14ac:dyDescent="0.45">
      <c r="A169" s="47" t="s">
        <v>416</v>
      </c>
      <c r="B169" s="91"/>
      <c r="C169" s="172"/>
      <c r="D169" s="172"/>
      <c r="E169" s="87"/>
      <c r="F169" s="173"/>
      <c r="G169" s="157"/>
      <c r="H169" s="31"/>
      <c r="L169" s="31"/>
      <c r="M169" s="31"/>
      <c r="N169" s="32"/>
    </row>
    <row r="170" spans="1:14" hidden="1" outlineLevel="1" x14ac:dyDescent="0.45">
      <c r="A170" s="47" t="s">
        <v>417</v>
      </c>
      <c r="B170" s="91"/>
      <c r="C170" s="172"/>
      <c r="D170" s="172"/>
      <c r="E170" s="87"/>
      <c r="F170" s="173"/>
      <c r="G170" s="157"/>
      <c r="H170" s="31"/>
      <c r="L170" s="31"/>
      <c r="M170" s="31"/>
      <c r="N170" s="32"/>
    </row>
    <row r="171" spans="1:14" hidden="1" outlineLevel="1" x14ac:dyDescent="0.45">
      <c r="A171" s="47" t="s">
        <v>418</v>
      </c>
      <c r="B171" s="91"/>
      <c r="C171" s="172"/>
      <c r="D171" s="172"/>
      <c r="E171" s="87"/>
      <c r="F171" s="173"/>
      <c r="G171" s="157"/>
      <c r="H171" s="31"/>
      <c r="L171" s="31"/>
      <c r="M171" s="31"/>
      <c r="N171" s="32"/>
    </row>
    <row r="172" spans="1:14" hidden="1" outlineLevel="1" x14ac:dyDescent="0.45">
      <c r="A172" s="47" t="s">
        <v>419</v>
      </c>
      <c r="B172" s="91"/>
      <c r="C172" s="172"/>
      <c r="D172" s="172"/>
      <c r="E172" s="87"/>
      <c r="F172" s="173"/>
      <c r="G172" s="157"/>
      <c r="H172" s="31"/>
      <c r="L172" s="31"/>
      <c r="M172" s="31"/>
      <c r="N172" s="32"/>
    </row>
    <row r="173" spans="1:14" ht="15" customHeight="1" collapsed="1" x14ac:dyDescent="0.45">
      <c r="A173" s="56"/>
      <c r="B173" s="57" t="s">
        <v>420</v>
      </c>
      <c r="C173" s="56" t="s">
        <v>219</v>
      </c>
      <c r="D173" s="56"/>
      <c r="E173" s="58"/>
      <c r="F173" s="59" t="s">
        <v>421</v>
      </c>
      <c r="G173" s="59"/>
      <c r="H173" s="31"/>
      <c r="L173" s="31"/>
      <c r="M173" s="31"/>
      <c r="N173" s="32"/>
    </row>
    <row r="174" spans="1:14" ht="15" customHeight="1" x14ac:dyDescent="0.45">
      <c r="A174" s="47" t="s">
        <v>422</v>
      </c>
      <c r="B174" s="60" t="s">
        <v>423</v>
      </c>
      <c r="C174" s="134">
        <v>0</v>
      </c>
      <c r="D174" s="166"/>
      <c r="E174" s="39"/>
      <c r="F174" s="69">
        <f>IF($C$179=0,"",IF(C174="[for completion]","",C174/$C$179))</f>
        <v>0</v>
      </c>
      <c r="G174" s="164"/>
      <c r="H174" s="31"/>
      <c r="L174" s="31"/>
      <c r="M174" s="31"/>
      <c r="N174" s="32"/>
    </row>
    <row r="175" spans="1:14" ht="30.75" customHeight="1" x14ac:dyDescent="0.45">
      <c r="A175" s="47" t="s">
        <v>424</v>
      </c>
      <c r="B175" s="60" t="s">
        <v>425</v>
      </c>
      <c r="C175" s="134">
        <v>0</v>
      </c>
      <c r="D175" s="53"/>
      <c r="E175" s="75"/>
      <c r="F175" s="69">
        <f>IF($C$179=0,"",IF(C175="[for completion]","",C175/$C$179))</f>
        <v>0</v>
      </c>
      <c r="G175" s="164"/>
      <c r="H175" s="31"/>
      <c r="L175" s="31"/>
      <c r="M175" s="31"/>
      <c r="N175" s="32"/>
    </row>
    <row r="176" spans="1:14" x14ac:dyDescent="0.45">
      <c r="A176" s="47" t="s">
        <v>426</v>
      </c>
      <c r="B176" s="60" t="s">
        <v>427</v>
      </c>
      <c r="C176" s="134">
        <v>0</v>
      </c>
      <c r="D176" s="53"/>
      <c r="E176" s="75"/>
      <c r="F176" s="69">
        <f>IF($C$179=0,"",IF(C176="[for completion]","",C176/$C$179))</f>
        <v>0</v>
      </c>
      <c r="G176" s="164"/>
      <c r="H176" s="31"/>
      <c r="L176" s="31"/>
      <c r="M176" s="31"/>
      <c r="N176" s="32"/>
    </row>
    <row r="177" spans="1:14" x14ac:dyDescent="0.45">
      <c r="A177" s="47" t="s">
        <v>428</v>
      </c>
      <c r="B177" s="60" t="s">
        <v>429</v>
      </c>
      <c r="C177" s="134">
        <v>6.3874560000000002</v>
      </c>
      <c r="D177" s="53"/>
      <c r="E177" s="75"/>
      <c r="F177" s="69">
        <f>IF($C$179=0,"",IF(C177="[for completion]","",C177/$C$179))</f>
        <v>1</v>
      </c>
      <c r="G177" s="164"/>
      <c r="H177" s="31"/>
      <c r="L177" s="31"/>
      <c r="M177" s="31"/>
      <c r="N177" s="32"/>
    </row>
    <row r="178" spans="1:14" x14ac:dyDescent="0.45">
      <c r="A178" s="47" t="s">
        <v>430</v>
      </c>
      <c r="B178" s="60" t="s">
        <v>257</v>
      </c>
      <c r="C178" s="134">
        <v>0</v>
      </c>
      <c r="D178" s="53"/>
      <c r="E178" s="75"/>
      <c r="F178" s="69">
        <f t="shared" ref="F178:F187" si="11">IF($C$179=0,"",IF(C178="[for completion]","",C178/$C$179))</f>
        <v>0</v>
      </c>
      <c r="G178" s="164"/>
      <c r="H178" s="31"/>
      <c r="L178" s="31"/>
      <c r="M178" s="31"/>
      <c r="N178" s="32"/>
    </row>
    <row r="179" spans="1:14" x14ac:dyDescent="0.45">
      <c r="A179" s="47" t="s">
        <v>431</v>
      </c>
      <c r="B179" s="81" t="s">
        <v>259</v>
      </c>
      <c r="C179" s="72">
        <f>SUM(C174:C178)</f>
        <v>6.3874560000000002</v>
      </c>
      <c r="E179" s="75"/>
      <c r="F179" s="73">
        <f>SUM(F174:F178)</f>
        <v>1</v>
      </c>
      <c r="G179" s="164"/>
      <c r="H179" s="31"/>
      <c r="L179" s="31"/>
      <c r="M179" s="31"/>
      <c r="N179" s="32"/>
    </row>
    <row r="180" spans="1:14" hidden="1" outlineLevel="1" x14ac:dyDescent="0.45">
      <c r="A180" s="47" t="s">
        <v>432</v>
      </c>
      <c r="B180" s="92" t="s">
        <v>433</v>
      </c>
      <c r="C180" s="134"/>
      <c r="D180" s="53"/>
      <c r="E180" s="75"/>
      <c r="F180" s="69">
        <f t="shared" si="11"/>
        <v>0</v>
      </c>
      <c r="G180" s="164"/>
      <c r="H180" s="31"/>
      <c r="L180" s="31"/>
      <c r="M180" s="31"/>
      <c r="N180" s="32"/>
    </row>
    <row r="181" spans="1:14" s="93" customFormat="1" hidden="1" outlineLevel="1" x14ac:dyDescent="0.45">
      <c r="A181" s="47" t="s">
        <v>434</v>
      </c>
      <c r="B181" s="92" t="s">
        <v>435</v>
      </c>
      <c r="C181" s="174"/>
      <c r="D181" s="175"/>
      <c r="F181" s="69">
        <f t="shared" si="11"/>
        <v>0</v>
      </c>
      <c r="G181" s="175"/>
    </row>
    <row r="182" spans="1:14" hidden="1" outlineLevel="1" x14ac:dyDescent="0.45">
      <c r="A182" s="47" t="s">
        <v>436</v>
      </c>
      <c r="B182" s="92" t="s">
        <v>437</v>
      </c>
      <c r="C182" s="134"/>
      <c r="D182" s="53"/>
      <c r="E182" s="75"/>
      <c r="F182" s="69">
        <f t="shared" si="11"/>
        <v>0</v>
      </c>
      <c r="G182" s="164"/>
      <c r="H182" s="31"/>
      <c r="L182" s="31"/>
      <c r="M182" s="31"/>
      <c r="N182" s="32"/>
    </row>
    <row r="183" spans="1:14" hidden="1" outlineLevel="1" x14ac:dyDescent="0.45">
      <c r="A183" s="47" t="s">
        <v>438</v>
      </c>
      <c r="B183" s="92" t="s">
        <v>439</v>
      </c>
      <c r="C183" s="134"/>
      <c r="D183" s="53"/>
      <c r="E183" s="75"/>
      <c r="F183" s="69">
        <f t="shared" si="11"/>
        <v>0</v>
      </c>
      <c r="G183" s="164"/>
      <c r="H183" s="31"/>
      <c r="L183" s="31"/>
      <c r="M183" s="31"/>
      <c r="N183" s="32"/>
    </row>
    <row r="184" spans="1:14" s="93" customFormat="1" hidden="1" outlineLevel="1" x14ac:dyDescent="0.45">
      <c r="A184" s="47" t="s">
        <v>440</v>
      </c>
      <c r="B184" s="92" t="s">
        <v>441</v>
      </c>
      <c r="C184" s="174"/>
      <c r="D184" s="175"/>
      <c r="F184" s="69">
        <f t="shared" si="11"/>
        <v>0</v>
      </c>
      <c r="G184" s="175"/>
    </row>
    <row r="185" spans="1:14" hidden="1" outlineLevel="1" x14ac:dyDescent="0.45">
      <c r="A185" s="47" t="s">
        <v>442</v>
      </c>
      <c r="B185" s="92" t="s">
        <v>443</v>
      </c>
      <c r="C185" s="134"/>
      <c r="D185" s="53"/>
      <c r="E185" s="75"/>
      <c r="F185" s="69">
        <f t="shared" si="11"/>
        <v>0</v>
      </c>
      <c r="G185" s="164"/>
      <c r="H185" s="31"/>
      <c r="L185" s="31"/>
      <c r="M185" s="31"/>
      <c r="N185" s="32"/>
    </row>
    <row r="186" spans="1:14" hidden="1" outlineLevel="1" x14ac:dyDescent="0.45">
      <c r="A186" s="47" t="s">
        <v>444</v>
      </c>
      <c r="B186" s="92" t="s">
        <v>445</v>
      </c>
      <c r="C186" s="134"/>
      <c r="D186" s="53"/>
      <c r="E186" s="75"/>
      <c r="F186" s="69">
        <f t="shared" si="11"/>
        <v>0</v>
      </c>
      <c r="G186" s="164"/>
      <c r="H186" s="31"/>
      <c r="L186" s="31"/>
      <c r="M186" s="31"/>
      <c r="N186" s="32"/>
    </row>
    <row r="187" spans="1:14" hidden="1" outlineLevel="1" x14ac:dyDescent="0.45">
      <c r="A187" s="47" t="s">
        <v>446</v>
      </c>
      <c r="B187" s="92" t="s">
        <v>447</v>
      </c>
      <c r="C187" s="134"/>
      <c r="D187" s="53"/>
      <c r="E187" s="75"/>
      <c r="F187" s="69">
        <f t="shared" si="11"/>
        <v>0</v>
      </c>
      <c r="G187" s="164"/>
      <c r="H187" s="31"/>
      <c r="L187" s="31"/>
      <c r="M187" s="31"/>
      <c r="N187" s="32"/>
    </row>
    <row r="188" spans="1:14" hidden="1" outlineLevel="1" x14ac:dyDescent="0.45">
      <c r="A188" s="47" t="s">
        <v>448</v>
      </c>
      <c r="B188" s="93"/>
      <c r="E188" s="75"/>
      <c r="F188" s="70"/>
      <c r="G188" s="70"/>
      <c r="H188" s="31"/>
      <c r="L188" s="31"/>
      <c r="M188" s="31"/>
      <c r="N188" s="32"/>
    </row>
    <row r="189" spans="1:14" hidden="1" outlineLevel="1" x14ac:dyDescent="0.45">
      <c r="A189" s="47" t="s">
        <v>449</v>
      </c>
      <c r="B189" s="93"/>
      <c r="E189" s="75"/>
      <c r="F189" s="70"/>
      <c r="G189" s="70"/>
      <c r="H189" s="31"/>
      <c r="L189" s="31"/>
      <c r="M189" s="31"/>
      <c r="N189" s="32"/>
    </row>
    <row r="190" spans="1:14" hidden="1" outlineLevel="1" x14ac:dyDescent="0.45">
      <c r="A190" s="47" t="s">
        <v>450</v>
      </c>
      <c r="B190" s="93"/>
      <c r="E190" s="75"/>
      <c r="F190" s="70"/>
      <c r="G190" s="70"/>
      <c r="H190" s="31"/>
      <c r="L190" s="31"/>
      <c r="M190" s="31"/>
      <c r="N190" s="32"/>
    </row>
    <row r="191" spans="1:14" hidden="1" outlineLevel="1" x14ac:dyDescent="0.45">
      <c r="A191" s="47" t="s">
        <v>451</v>
      </c>
      <c r="B191" s="74"/>
      <c r="E191" s="75"/>
      <c r="F191" s="70"/>
      <c r="G191" s="70"/>
      <c r="H191" s="31"/>
      <c r="L191" s="31"/>
      <c r="M191" s="31"/>
      <c r="N191" s="32"/>
    </row>
    <row r="192" spans="1:14" ht="15" customHeight="1" collapsed="1" x14ac:dyDescent="0.45">
      <c r="A192" s="56"/>
      <c r="B192" s="57" t="s">
        <v>452</v>
      </c>
      <c r="C192" s="56" t="s">
        <v>219</v>
      </c>
      <c r="D192" s="56"/>
      <c r="E192" s="58"/>
      <c r="F192" s="59" t="s">
        <v>421</v>
      </c>
      <c r="G192" s="59"/>
      <c r="H192" s="31"/>
      <c r="L192" s="31"/>
      <c r="M192" s="31"/>
      <c r="N192" s="32"/>
    </row>
    <row r="193" spans="1:14" x14ac:dyDescent="0.45">
      <c r="A193" s="47" t="s">
        <v>453</v>
      </c>
      <c r="B193" s="60" t="s">
        <v>454</v>
      </c>
      <c r="C193" s="134">
        <v>0</v>
      </c>
      <c r="D193" s="53"/>
      <c r="E193" s="68"/>
      <c r="F193" s="69">
        <f t="shared" ref="F193:F207" si="12">IF($C$209=0,"",IF(C193="[for completion]","",C193/$C$209))</f>
        <v>0</v>
      </c>
      <c r="G193" s="164"/>
      <c r="H193" s="31"/>
      <c r="L193" s="31"/>
      <c r="M193" s="31"/>
      <c r="N193" s="32"/>
    </row>
    <row r="194" spans="1:14" x14ac:dyDescent="0.45">
      <c r="A194" s="47" t="s">
        <v>455</v>
      </c>
      <c r="B194" s="60" t="s">
        <v>456</v>
      </c>
      <c r="C194" s="134">
        <v>6.3874560000000002</v>
      </c>
      <c r="D194" s="53"/>
      <c r="E194" s="75"/>
      <c r="F194" s="69">
        <f t="shared" si="12"/>
        <v>1</v>
      </c>
      <c r="G194" s="165"/>
      <c r="H194" s="31"/>
      <c r="L194" s="31"/>
      <c r="M194" s="31"/>
      <c r="N194" s="32"/>
    </row>
    <row r="195" spans="1:14" x14ac:dyDescent="0.45">
      <c r="A195" s="47" t="s">
        <v>457</v>
      </c>
      <c r="B195" s="60" t="s">
        <v>458</v>
      </c>
      <c r="C195" s="134">
        <v>0</v>
      </c>
      <c r="D195" s="53"/>
      <c r="E195" s="75"/>
      <c r="F195" s="69">
        <f t="shared" si="12"/>
        <v>0</v>
      </c>
      <c r="G195" s="165"/>
      <c r="H195" s="31"/>
      <c r="L195" s="31"/>
      <c r="M195" s="31"/>
      <c r="N195" s="32"/>
    </row>
    <row r="196" spans="1:14" x14ac:dyDescent="0.45">
      <c r="A196" s="47" t="s">
        <v>459</v>
      </c>
      <c r="B196" s="60" t="s">
        <v>460</v>
      </c>
      <c r="C196" s="134">
        <v>0</v>
      </c>
      <c r="D196" s="53"/>
      <c r="E196" s="75"/>
      <c r="F196" s="69">
        <f t="shared" si="12"/>
        <v>0</v>
      </c>
      <c r="G196" s="165"/>
      <c r="H196" s="31"/>
      <c r="L196" s="31"/>
      <c r="M196" s="31"/>
      <c r="N196" s="32"/>
    </row>
    <row r="197" spans="1:14" x14ac:dyDescent="0.45">
      <c r="A197" s="47" t="s">
        <v>461</v>
      </c>
      <c r="B197" s="60" t="s">
        <v>462</v>
      </c>
      <c r="C197" s="134">
        <v>0</v>
      </c>
      <c r="D197" s="53"/>
      <c r="E197" s="75"/>
      <c r="F197" s="69">
        <f t="shared" si="12"/>
        <v>0</v>
      </c>
      <c r="G197" s="165"/>
      <c r="H197" s="31"/>
      <c r="L197" s="31"/>
      <c r="M197" s="31"/>
      <c r="N197" s="32"/>
    </row>
    <row r="198" spans="1:14" x14ac:dyDescent="0.45">
      <c r="A198" s="47" t="s">
        <v>463</v>
      </c>
      <c r="B198" s="47" t="s">
        <v>464</v>
      </c>
      <c r="C198" s="134">
        <v>0</v>
      </c>
      <c r="D198" s="53"/>
      <c r="E198" s="75"/>
      <c r="F198" s="69">
        <f t="shared" si="12"/>
        <v>0</v>
      </c>
      <c r="G198" s="165"/>
      <c r="H198" s="31"/>
      <c r="L198" s="31"/>
      <c r="M198" s="31"/>
      <c r="N198" s="32"/>
    </row>
    <row r="199" spans="1:14" x14ac:dyDescent="0.45">
      <c r="A199" s="47" t="s">
        <v>465</v>
      </c>
      <c r="B199" s="60" t="s">
        <v>466</v>
      </c>
      <c r="C199" s="134">
        <v>0</v>
      </c>
      <c r="D199" s="53"/>
      <c r="E199" s="75"/>
      <c r="F199" s="69">
        <f t="shared" si="12"/>
        <v>0</v>
      </c>
      <c r="G199" s="165"/>
      <c r="H199" s="31"/>
      <c r="L199" s="31"/>
      <c r="M199" s="31"/>
      <c r="N199" s="32"/>
    </row>
    <row r="200" spans="1:14" x14ac:dyDescent="0.45">
      <c r="A200" s="47" t="s">
        <v>467</v>
      </c>
      <c r="B200" s="60" t="s">
        <v>468</v>
      </c>
      <c r="C200" s="134">
        <v>0</v>
      </c>
      <c r="D200" s="53"/>
      <c r="E200" s="75"/>
      <c r="F200" s="69">
        <f t="shared" si="12"/>
        <v>0</v>
      </c>
      <c r="G200" s="165"/>
      <c r="H200" s="31"/>
      <c r="L200" s="31"/>
      <c r="M200" s="31"/>
      <c r="N200" s="32"/>
    </row>
    <row r="201" spans="1:14" x14ac:dyDescent="0.45">
      <c r="A201" s="47" t="s">
        <v>469</v>
      </c>
      <c r="B201" s="60" t="s">
        <v>470</v>
      </c>
      <c r="C201" s="134">
        <v>0</v>
      </c>
      <c r="D201" s="53"/>
      <c r="E201" s="75"/>
      <c r="F201" s="69">
        <f t="shared" si="12"/>
        <v>0</v>
      </c>
      <c r="G201" s="165"/>
      <c r="H201" s="31"/>
      <c r="L201" s="31"/>
      <c r="M201" s="31"/>
      <c r="N201" s="32"/>
    </row>
    <row r="202" spans="1:14" x14ac:dyDescent="0.45">
      <c r="A202" s="47" t="s">
        <v>471</v>
      </c>
      <c r="B202" s="60" t="s">
        <v>472</v>
      </c>
      <c r="C202" s="134">
        <v>0</v>
      </c>
      <c r="D202" s="53"/>
      <c r="E202" s="75"/>
      <c r="F202" s="69">
        <f t="shared" si="12"/>
        <v>0</v>
      </c>
      <c r="G202" s="165"/>
      <c r="H202" s="31"/>
      <c r="L202" s="31"/>
      <c r="M202" s="31"/>
      <c r="N202" s="32"/>
    </row>
    <row r="203" spans="1:14" x14ac:dyDescent="0.45">
      <c r="A203" s="47" t="s">
        <v>473</v>
      </c>
      <c r="B203" s="60" t="s">
        <v>474</v>
      </c>
      <c r="C203" s="134">
        <v>0</v>
      </c>
      <c r="D203" s="53"/>
      <c r="E203" s="75"/>
      <c r="F203" s="69">
        <f t="shared" si="12"/>
        <v>0</v>
      </c>
      <c r="G203" s="165"/>
      <c r="H203" s="31"/>
      <c r="L203" s="31"/>
      <c r="M203" s="31"/>
      <c r="N203" s="32"/>
    </row>
    <row r="204" spans="1:14" x14ac:dyDescent="0.45">
      <c r="A204" s="47" t="s">
        <v>475</v>
      </c>
      <c r="B204" s="60" t="s">
        <v>476</v>
      </c>
      <c r="C204" s="134">
        <v>0</v>
      </c>
      <c r="D204" s="53"/>
      <c r="E204" s="75"/>
      <c r="F204" s="69">
        <f t="shared" si="12"/>
        <v>0</v>
      </c>
      <c r="G204" s="165"/>
      <c r="H204" s="31"/>
      <c r="L204" s="31"/>
      <c r="M204" s="31"/>
      <c r="N204" s="32"/>
    </row>
    <row r="205" spans="1:14" x14ac:dyDescent="0.45">
      <c r="A205" s="47" t="s">
        <v>477</v>
      </c>
      <c r="B205" s="60" t="s">
        <v>478</v>
      </c>
      <c r="C205" s="134">
        <v>0</v>
      </c>
      <c r="D205" s="53"/>
      <c r="E205" s="75"/>
      <c r="F205" s="69">
        <f t="shared" si="12"/>
        <v>0</v>
      </c>
      <c r="G205" s="165"/>
      <c r="H205" s="31"/>
      <c r="L205" s="31"/>
      <c r="M205" s="31"/>
      <c r="N205" s="32"/>
    </row>
    <row r="206" spans="1:14" x14ac:dyDescent="0.45">
      <c r="A206" s="47" t="s">
        <v>479</v>
      </c>
      <c r="B206" s="60" t="s">
        <v>480</v>
      </c>
      <c r="C206" s="134">
        <v>0</v>
      </c>
      <c r="D206" s="53"/>
      <c r="E206" s="75"/>
      <c r="F206" s="69">
        <f>IF($C$209=0,"",IF(C206="[for completion]","",C206/$C$209))</f>
        <v>0</v>
      </c>
      <c r="G206" s="165"/>
      <c r="H206" s="31"/>
      <c r="L206" s="31"/>
      <c r="M206" s="31"/>
      <c r="N206" s="32"/>
    </row>
    <row r="207" spans="1:14" x14ac:dyDescent="0.45">
      <c r="A207" s="47" t="s">
        <v>481</v>
      </c>
      <c r="B207" s="60" t="s">
        <v>257</v>
      </c>
      <c r="C207" s="134">
        <v>0</v>
      </c>
      <c r="D207" s="53"/>
      <c r="E207" s="75"/>
      <c r="F207" s="69">
        <f t="shared" si="12"/>
        <v>0</v>
      </c>
      <c r="G207" s="165"/>
      <c r="H207" s="31"/>
      <c r="L207" s="31"/>
      <c r="M207" s="31"/>
      <c r="N207" s="32"/>
    </row>
    <row r="208" spans="1:14" x14ac:dyDescent="0.45">
      <c r="A208" s="47" t="s">
        <v>482</v>
      </c>
      <c r="B208" s="71" t="s">
        <v>483</v>
      </c>
      <c r="C208" s="134">
        <v>6.3874560000000002</v>
      </c>
      <c r="D208" s="145"/>
      <c r="E208" s="75"/>
      <c r="F208" s="94">
        <f>IF($C$209=0,"",IF(C208="[for completion]","",C208/$C$209))</f>
        <v>1</v>
      </c>
      <c r="G208" s="165"/>
      <c r="H208" s="31"/>
      <c r="L208" s="31"/>
      <c r="M208" s="31"/>
      <c r="N208" s="32"/>
    </row>
    <row r="209" spans="1:14" hidden="1" outlineLevel="1" x14ac:dyDescent="0.45">
      <c r="A209" s="47" t="s">
        <v>484</v>
      </c>
      <c r="B209" s="81" t="s">
        <v>259</v>
      </c>
      <c r="C209" s="86">
        <f>SUM(C193:C207)</f>
        <v>6.3874560000000002</v>
      </c>
      <c r="E209" s="75"/>
      <c r="F209" s="73">
        <f>SUM(F193:F207)</f>
        <v>1</v>
      </c>
      <c r="G209" s="75"/>
      <c r="H209" s="31"/>
      <c r="L209" s="31"/>
      <c r="M209" s="31"/>
      <c r="N209" s="32"/>
    </row>
    <row r="210" spans="1:14" hidden="1" outlineLevel="1" x14ac:dyDescent="0.45">
      <c r="A210" s="47" t="s">
        <v>485</v>
      </c>
      <c r="B210" s="74" t="s">
        <v>261</v>
      </c>
      <c r="C210" s="134"/>
      <c r="D210" s="53"/>
      <c r="E210" s="75"/>
      <c r="F210" s="69">
        <f t="shared" ref="F210:F215" si="13">IF($C$209=0,"",IF(C210="[for completion]","",C210/$C$209))</f>
        <v>0</v>
      </c>
      <c r="G210" s="165"/>
      <c r="H210" s="31"/>
      <c r="L210" s="31"/>
      <c r="M210" s="31"/>
      <c r="N210" s="32"/>
    </row>
    <row r="211" spans="1:14" hidden="1" outlineLevel="1" x14ac:dyDescent="0.45">
      <c r="A211" s="47" t="s">
        <v>486</v>
      </c>
      <c r="B211" s="74" t="s">
        <v>261</v>
      </c>
      <c r="C211" s="134"/>
      <c r="D211" s="53"/>
      <c r="E211" s="75"/>
      <c r="F211" s="69">
        <f t="shared" si="13"/>
        <v>0</v>
      </c>
      <c r="G211" s="165"/>
      <c r="H211" s="31"/>
      <c r="L211" s="31"/>
      <c r="M211" s="31"/>
      <c r="N211" s="32"/>
    </row>
    <row r="212" spans="1:14" hidden="1" outlineLevel="1" x14ac:dyDescent="0.45">
      <c r="A212" s="47" t="s">
        <v>487</v>
      </c>
      <c r="B212" s="74" t="s">
        <v>261</v>
      </c>
      <c r="C212" s="134"/>
      <c r="D212" s="53"/>
      <c r="E212" s="75"/>
      <c r="F212" s="69">
        <f t="shared" si="13"/>
        <v>0</v>
      </c>
      <c r="G212" s="165"/>
      <c r="H212" s="31"/>
      <c r="L212" s="31"/>
      <c r="M212" s="31"/>
      <c r="N212" s="32"/>
    </row>
    <row r="213" spans="1:14" hidden="1" outlineLevel="1" x14ac:dyDescent="0.45">
      <c r="A213" s="47" t="s">
        <v>488</v>
      </c>
      <c r="B213" s="74" t="s">
        <v>261</v>
      </c>
      <c r="C213" s="134"/>
      <c r="D213" s="53"/>
      <c r="E213" s="75"/>
      <c r="F213" s="69">
        <f t="shared" si="13"/>
        <v>0</v>
      </c>
      <c r="G213" s="165"/>
      <c r="H213" s="31"/>
      <c r="L213" s="31"/>
      <c r="M213" s="31"/>
      <c r="N213" s="32"/>
    </row>
    <row r="214" spans="1:14" hidden="1" outlineLevel="1" x14ac:dyDescent="0.45">
      <c r="A214" s="47" t="s">
        <v>489</v>
      </c>
      <c r="B214" s="74" t="s">
        <v>261</v>
      </c>
      <c r="C214" s="134"/>
      <c r="D214" s="53"/>
      <c r="E214" s="75"/>
      <c r="F214" s="69">
        <f t="shared" si="13"/>
        <v>0</v>
      </c>
      <c r="G214" s="165"/>
      <c r="H214" s="31"/>
      <c r="L214" s="31"/>
      <c r="M214" s="31"/>
      <c r="N214" s="32"/>
    </row>
    <row r="215" spans="1:14" hidden="1" outlineLevel="1" x14ac:dyDescent="0.45">
      <c r="A215" s="47" t="s">
        <v>490</v>
      </c>
      <c r="B215" s="74" t="s">
        <v>261</v>
      </c>
      <c r="C215" s="134"/>
      <c r="D215" s="53"/>
      <c r="E215" s="75"/>
      <c r="F215" s="69">
        <f t="shared" si="13"/>
        <v>0</v>
      </c>
      <c r="G215" s="165"/>
      <c r="H215" s="31"/>
      <c r="L215" s="31"/>
      <c r="M215" s="31"/>
      <c r="N215" s="32"/>
    </row>
    <row r="216" spans="1:14" ht="15" customHeight="1" collapsed="1" x14ac:dyDescent="0.45">
      <c r="A216" s="56"/>
      <c r="B216" s="57" t="s">
        <v>491</v>
      </c>
      <c r="C216" s="56" t="s">
        <v>219</v>
      </c>
      <c r="D216" s="56"/>
      <c r="E216" s="58"/>
      <c r="F216" s="59" t="s">
        <v>247</v>
      </c>
      <c r="G216" s="59" t="s">
        <v>492</v>
      </c>
      <c r="H216" s="31"/>
      <c r="L216" s="31"/>
      <c r="M216" s="31"/>
      <c r="N216" s="32"/>
    </row>
    <row r="217" spans="1:14" x14ac:dyDescent="0.4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45">
      <c r="A218" s="47" t="s">
        <v>495</v>
      </c>
      <c r="B218" s="79" t="s">
        <v>496</v>
      </c>
      <c r="C218" s="134">
        <v>0</v>
      </c>
      <c r="D218" s="53"/>
      <c r="E218" s="87"/>
      <c r="F218" s="69">
        <f>IF($C$38=0,"",IF(C218="[for completion]","",IF(C218="","",C218/$C$38)))</f>
        <v>0</v>
      </c>
      <c r="G218" s="69">
        <f>IF($C$39=0,"",IF(C218="[for completion]","",IF(C218="","",C218/$C$39)))</f>
        <v>0</v>
      </c>
      <c r="H218" s="31"/>
      <c r="L218" s="31"/>
      <c r="M218" s="31"/>
      <c r="N218" s="32"/>
    </row>
    <row r="219" spans="1:14" x14ac:dyDescent="0.4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45">
      <c r="A220" s="47" t="s">
        <v>498</v>
      </c>
      <c r="B220" s="81" t="s">
        <v>259</v>
      </c>
      <c r="C220" s="86">
        <f>SUM(C217:C219)</f>
        <v>0</v>
      </c>
      <c r="E220" s="87"/>
      <c r="F220" s="65">
        <f>SUM(F217:F219)</f>
        <v>0</v>
      </c>
      <c r="G220" s="65">
        <f>SUM(G217:G219)</f>
        <v>0</v>
      </c>
      <c r="H220" s="31"/>
      <c r="L220" s="31"/>
      <c r="M220" s="31"/>
      <c r="N220" s="32"/>
    </row>
    <row r="221" spans="1:14" hidden="1" outlineLevel="1" x14ac:dyDescent="0.4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45">
      <c r="A222" s="47" t="s">
        <v>500</v>
      </c>
      <c r="B222" s="74" t="s">
        <v>261</v>
      </c>
      <c r="C222" s="134"/>
      <c r="D222" s="53"/>
      <c r="E222" s="87"/>
      <c r="F222" s="69" t="str">
        <f t="shared" si="14"/>
        <v/>
      </c>
      <c r="G222" s="69" t="str">
        <f t="shared" si="15"/>
        <v/>
      </c>
      <c r="H222" s="31"/>
      <c r="L222" s="31"/>
      <c r="M222" s="31"/>
      <c r="N222" s="32"/>
    </row>
    <row r="223" spans="1:14" hidden="1" outlineLevel="1" x14ac:dyDescent="0.45">
      <c r="A223" s="47" t="s">
        <v>501</v>
      </c>
      <c r="B223" s="74" t="s">
        <v>261</v>
      </c>
      <c r="C223" s="134"/>
      <c r="D223" s="53"/>
      <c r="E223" s="87"/>
      <c r="F223" s="69" t="str">
        <f t="shared" si="14"/>
        <v/>
      </c>
      <c r="G223" s="69" t="str">
        <f t="shared" si="15"/>
        <v/>
      </c>
      <c r="H223" s="31"/>
      <c r="L223" s="31"/>
      <c r="M223" s="31"/>
      <c r="N223" s="32"/>
    </row>
    <row r="224" spans="1:14" hidden="1" outlineLevel="1" x14ac:dyDescent="0.45">
      <c r="A224" s="47" t="s">
        <v>502</v>
      </c>
      <c r="B224" s="74" t="s">
        <v>261</v>
      </c>
      <c r="C224" s="134"/>
      <c r="D224" s="53"/>
      <c r="E224" s="87"/>
      <c r="F224" s="69" t="str">
        <f t="shared" si="14"/>
        <v/>
      </c>
      <c r="G224" s="69" t="str">
        <f t="shared" si="15"/>
        <v/>
      </c>
      <c r="H224" s="31"/>
      <c r="L224" s="31"/>
      <c r="M224" s="31"/>
      <c r="N224" s="32"/>
    </row>
    <row r="225" spans="1:14" hidden="1" outlineLevel="1" x14ac:dyDescent="0.45">
      <c r="A225" s="47" t="s">
        <v>503</v>
      </c>
      <c r="B225" s="74" t="s">
        <v>261</v>
      </c>
      <c r="C225" s="134"/>
      <c r="D225" s="53"/>
      <c r="E225" s="87"/>
      <c r="F225" s="69" t="str">
        <f t="shared" si="14"/>
        <v/>
      </c>
      <c r="G225" s="69" t="str">
        <f t="shared" si="15"/>
        <v/>
      </c>
      <c r="H225" s="31"/>
      <c r="L225" s="31"/>
      <c r="M225" s="31"/>
    </row>
    <row r="226" spans="1:14" hidden="1" outlineLevel="1" x14ac:dyDescent="0.45">
      <c r="A226" s="47" t="s">
        <v>504</v>
      </c>
      <c r="B226" s="74" t="s">
        <v>261</v>
      </c>
      <c r="C226" s="134"/>
      <c r="D226" s="53"/>
      <c r="E226" s="51"/>
      <c r="F226" s="69" t="str">
        <f t="shared" si="14"/>
        <v/>
      </c>
      <c r="G226" s="69" t="str">
        <f t="shared" si="15"/>
        <v/>
      </c>
      <c r="H226" s="31"/>
      <c r="L226" s="31"/>
      <c r="M226" s="31"/>
    </row>
    <row r="227" spans="1:14" hidden="1" outlineLevel="1" x14ac:dyDescent="0.45">
      <c r="A227" s="47" t="s">
        <v>505</v>
      </c>
      <c r="B227" s="74" t="s">
        <v>261</v>
      </c>
      <c r="C227" s="134"/>
      <c r="D227" s="53"/>
      <c r="E227" s="87"/>
      <c r="F227" s="69" t="str">
        <f t="shared" si="14"/>
        <v/>
      </c>
      <c r="G227" s="69" t="str">
        <f t="shared" si="15"/>
        <v/>
      </c>
      <c r="H227" s="31"/>
      <c r="L227" s="31"/>
      <c r="M227" s="31"/>
    </row>
    <row r="228" spans="1:14" ht="15" customHeight="1" collapsed="1" x14ac:dyDescent="0.45">
      <c r="A228" s="56"/>
      <c r="B228" s="57" t="s">
        <v>506</v>
      </c>
      <c r="C228" s="56"/>
      <c r="D228" s="56"/>
      <c r="E228" s="58"/>
      <c r="F228" s="59"/>
      <c r="G228" s="59"/>
      <c r="H228" s="31"/>
      <c r="L228" s="31"/>
      <c r="M228" s="31"/>
    </row>
    <row r="229" spans="1:14" ht="28.5" x14ac:dyDescent="0.45">
      <c r="A229" s="47" t="s">
        <v>507</v>
      </c>
      <c r="B229" s="60" t="s">
        <v>508</v>
      </c>
      <c r="C229" s="102" t="str">
        <f>C30</f>
        <v>https://www.coveredbondlabel.com/issuer/137-abanca-corporacion-bancaria-s-a</v>
      </c>
      <c r="H229" s="31"/>
      <c r="L229" s="31"/>
      <c r="M229" s="31"/>
    </row>
    <row r="230" spans="1:14" ht="15" customHeight="1" x14ac:dyDescent="0.45">
      <c r="A230" s="56"/>
      <c r="B230" s="57" t="s">
        <v>509</v>
      </c>
      <c r="C230" s="56"/>
      <c r="D230" s="56"/>
      <c r="E230" s="58"/>
      <c r="F230" s="59"/>
      <c r="G230" s="59"/>
      <c r="H230" s="31"/>
      <c r="L230" s="31"/>
      <c r="M230" s="31"/>
    </row>
    <row r="231" spans="1:14" x14ac:dyDescent="0.45">
      <c r="A231" s="47" t="s">
        <v>510</v>
      </c>
      <c r="B231" s="47" t="s">
        <v>511</v>
      </c>
      <c r="C231" s="134" t="s">
        <v>1513</v>
      </c>
      <c r="D231" s="53"/>
      <c r="E231" s="51"/>
      <c r="H231" s="31"/>
      <c r="L231" s="31"/>
      <c r="M231" s="31"/>
    </row>
    <row r="232" spans="1:14" x14ac:dyDescent="0.45">
      <c r="A232" s="47" t="s">
        <v>512</v>
      </c>
      <c r="B232" s="95" t="s">
        <v>513</v>
      </c>
      <c r="C232" s="134" t="s">
        <v>1513</v>
      </c>
      <c r="D232" s="53"/>
      <c r="E232" s="51"/>
      <c r="H232" s="31"/>
      <c r="L232" s="31"/>
      <c r="M232" s="31"/>
    </row>
    <row r="233" spans="1:14" x14ac:dyDescent="0.45">
      <c r="A233" s="47" t="s">
        <v>514</v>
      </c>
      <c r="B233" s="95" t="s">
        <v>515</v>
      </c>
      <c r="C233" s="134" t="s">
        <v>1513</v>
      </c>
      <c r="D233" s="53"/>
      <c r="E233" s="51"/>
      <c r="H233" s="31"/>
      <c r="L233" s="31"/>
      <c r="M233" s="31"/>
    </row>
    <row r="234" spans="1:14" outlineLevel="1" x14ac:dyDescent="0.45">
      <c r="A234" s="47" t="s">
        <v>516</v>
      </c>
      <c r="B234" s="67" t="s">
        <v>517</v>
      </c>
      <c r="C234" s="153"/>
      <c r="D234" s="145"/>
      <c r="E234" s="51"/>
      <c r="H234" s="31"/>
      <c r="L234" s="31"/>
      <c r="M234" s="31"/>
    </row>
    <row r="235" spans="1:14" outlineLevel="1" x14ac:dyDescent="0.45">
      <c r="A235" s="47" t="s">
        <v>518</v>
      </c>
      <c r="B235" s="67" t="s">
        <v>519</v>
      </c>
      <c r="C235" s="153"/>
      <c r="D235" s="145"/>
      <c r="E235" s="51"/>
      <c r="H235" s="31"/>
      <c r="L235" s="31"/>
      <c r="M235" s="31"/>
    </row>
    <row r="236" spans="1:14" outlineLevel="1" x14ac:dyDescent="0.45">
      <c r="A236" s="47" t="s">
        <v>520</v>
      </c>
      <c r="B236" s="67" t="s">
        <v>521</v>
      </c>
      <c r="C236" s="145"/>
      <c r="D236" s="145"/>
      <c r="E236" s="51"/>
      <c r="H236" s="31"/>
      <c r="L236" s="31"/>
      <c r="M236" s="31"/>
    </row>
    <row r="237" spans="1:14" outlineLevel="1" x14ac:dyDescent="0.45">
      <c r="A237" s="47" t="s">
        <v>522</v>
      </c>
      <c r="C237" s="51"/>
      <c r="D237" s="51"/>
      <c r="E237" s="51"/>
      <c r="H237" s="31"/>
      <c r="L237" s="31"/>
      <c r="M237" s="31"/>
    </row>
    <row r="238" spans="1:14" outlineLevel="1" x14ac:dyDescent="0.45">
      <c r="A238" s="47" t="s">
        <v>523</v>
      </c>
      <c r="C238" s="51"/>
      <c r="D238" s="51"/>
      <c r="E238" s="51"/>
      <c r="H238" s="31"/>
      <c r="L238" s="31"/>
      <c r="M238" s="31"/>
    </row>
    <row r="239" spans="1:14" outlineLevel="1" x14ac:dyDescent="0.45">
      <c r="A239" s="56"/>
      <c r="B239" s="57" t="s">
        <v>524</v>
      </c>
      <c r="C239" s="56"/>
      <c r="D239" s="56"/>
      <c r="E239" s="56"/>
      <c r="F239" s="56"/>
      <c r="G239" s="56"/>
      <c r="H239" s="31"/>
      <c r="K239" s="2"/>
      <c r="L239" s="2"/>
      <c r="M239" s="2"/>
      <c r="N239" s="2"/>
    </row>
    <row r="240" spans="1:14" ht="28.5" outlineLevel="1" x14ac:dyDescent="0.45">
      <c r="A240" s="47" t="s">
        <v>525</v>
      </c>
      <c r="B240" s="47" t="s">
        <v>698</v>
      </c>
      <c r="C240" s="53" t="s">
        <v>209</v>
      </c>
      <c r="D240" s="53"/>
      <c r="G240" s="2"/>
      <c r="H240" s="31"/>
      <c r="K240" s="2"/>
      <c r="L240" s="2"/>
      <c r="M240" s="2"/>
      <c r="N240" s="2"/>
    </row>
    <row r="241" spans="1:14" outlineLevel="1" x14ac:dyDescent="0.45">
      <c r="A241" s="47" t="s">
        <v>526</v>
      </c>
      <c r="B241" s="47" t="s">
        <v>527</v>
      </c>
      <c r="C241" s="53" t="s">
        <v>1513</v>
      </c>
      <c r="D241" s="53"/>
      <c r="G241" s="2"/>
      <c r="H241" s="31"/>
      <c r="K241" s="2"/>
      <c r="L241" s="2"/>
      <c r="M241" s="2"/>
      <c r="N241" s="2"/>
    </row>
    <row r="242" spans="1:14" outlineLevel="1" x14ac:dyDescent="0.45">
      <c r="A242" s="47" t="s">
        <v>528</v>
      </c>
      <c r="B242" s="47" t="s">
        <v>529</v>
      </c>
      <c r="C242" s="53"/>
      <c r="D242" s="53"/>
      <c r="G242" s="2"/>
      <c r="H242" s="31"/>
      <c r="K242" s="2"/>
      <c r="L242" s="2"/>
      <c r="M242" s="2"/>
      <c r="N242" s="2"/>
    </row>
    <row r="243" spans="1:14" ht="28.5" outlineLevel="1" x14ac:dyDescent="0.45">
      <c r="A243" s="47" t="s">
        <v>530</v>
      </c>
      <c r="B243" s="47" t="s">
        <v>699</v>
      </c>
      <c r="C243" s="53" t="s">
        <v>209</v>
      </c>
      <c r="D243" s="53"/>
      <c r="G243" s="2"/>
      <c r="H243" s="31"/>
      <c r="K243" s="2"/>
      <c r="L243" s="2"/>
      <c r="M243" s="2"/>
      <c r="N243" s="2"/>
    </row>
    <row r="244" spans="1:14" outlineLevel="1" x14ac:dyDescent="0.45">
      <c r="A244" s="47" t="s">
        <v>531</v>
      </c>
      <c r="B244" s="47" t="s">
        <v>532</v>
      </c>
      <c r="C244" s="96" t="s">
        <v>533</v>
      </c>
      <c r="D244" s="96" t="s">
        <v>534</v>
      </c>
      <c r="E244" s="53"/>
      <c r="G244" s="2"/>
      <c r="H244" s="31"/>
      <c r="K244" s="2"/>
      <c r="L244" s="2"/>
      <c r="M244" s="2"/>
      <c r="N244" s="2"/>
    </row>
    <row r="245" spans="1:14" outlineLevel="1" x14ac:dyDescent="0.45">
      <c r="A245" s="47" t="s">
        <v>535</v>
      </c>
      <c r="B245" s="47" t="s">
        <v>700</v>
      </c>
      <c r="C245" s="53" t="s">
        <v>209</v>
      </c>
      <c r="D245" s="53"/>
      <c r="G245" s="2"/>
      <c r="H245" s="31"/>
      <c r="K245" s="2"/>
      <c r="L245" s="2"/>
      <c r="M245" s="2"/>
      <c r="N245" s="2"/>
    </row>
    <row r="246" spans="1:14" outlineLevel="1" x14ac:dyDescent="0.45">
      <c r="A246" s="47" t="s">
        <v>536</v>
      </c>
      <c r="B246" s="47" t="s">
        <v>537</v>
      </c>
      <c r="C246" s="53"/>
      <c r="D246" s="53"/>
      <c r="G246" s="2"/>
      <c r="H246" s="31"/>
      <c r="K246" s="2"/>
      <c r="L246" s="2"/>
      <c r="M246" s="2"/>
      <c r="N246" s="2"/>
    </row>
    <row r="247" spans="1:14" outlineLevel="1" x14ac:dyDescent="0.45">
      <c r="A247" s="47" t="s">
        <v>538</v>
      </c>
      <c r="D247" s="2"/>
      <c r="E247" s="2"/>
      <c r="F247" s="2"/>
      <c r="G247" s="2"/>
      <c r="H247" s="31"/>
      <c r="K247" s="2"/>
      <c r="L247" s="2"/>
      <c r="M247" s="2"/>
      <c r="N247" s="2"/>
    </row>
    <row r="248" spans="1:14" outlineLevel="1" x14ac:dyDescent="0.45">
      <c r="A248" s="47" t="s">
        <v>539</v>
      </c>
      <c r="D248" s="2"/>
      <c r="E248" s="2"/>
      <c r="F248" s="2"/>
      <c r="G248" s="2"/>
      <c r="H248" s="31"/>
      <c r="K248" s="2"/>
      <c r="L248" s="2"/>
      <c r="M248" s="2"/>
      <c r="N248" s="2"/>
    </row>
    <row r="249" spans="1:14" outlineLevel="1" x14ac:dyDescent="0.45">
      <c r="A249" s="47" t="s">
        <v>540</v>
      </c>
      <c r="D249" s="2"/>
      <c r="E249" s="2"/>
      <c r="F249" s="2"/>
      <c r="G249" s="2"/>
      <c r="H249" s="31"/>
      <c r="K249" s="2"/>
      <c r="L249" s="2"/>
      <c r="M249" s="2"/>
      <c r="N249" s="2"/>
    </row>
    <row r="250" spans="1:14" outlineLevel="1" x14ac:dyDescent="0.45">
      <c r="A250" s="47" t="s">
        <v>541</v>
      </c>
      <c r="D250" s="2"/>
      <c r="E250" s="2"/>
      <c r="F250" s="2"/>
      <c r="G250" s="2"/>
      <c r="H250" s="31"/>
      <c r="K250" s="2"/>
      <c r="L250" s="2"/>
      <c r="M250" s="2"/>
      <c r="N250" s="2"/>
    </row>
    <row r="251" spans="1:14" outlineLevel="1" x14ac:dyDescent="0.45">
      <c r="A251" s="47" t="s">
        <v>542</v>
      </c>
      <c r="D251" s="2"/>
      <c r="E251" s="2"/>
      <c r="F251" s="2"/>
      <c r="G251" s="2"/>
      <c r="H251" s="31"/>
      <c r="K251" s="2"/>
      <c r="L251" s="2"/>
      <c r="M251" s="2"/>
      <c r="N251" s="2"/>
    </row>
    <row r="252" spans="1:14" outlineLevel="1" x14ac:dyDescent="0.45">
      <c r="A252" s="47" t="s">
        <v>543</v>
      </c>
      <c r="D252" s="2"/>
      <c r="E252" s="2"/>
      <c r="F252" s="2"/>
      <c r="G252" s="2"/>
      <c r="H252" s="31"/>
      <c r="K252" s="2"/>
      <c r="L252" s="2"/>
      <c r="M252" s="2"/>
      <c r="N252" s="2"/>
    </row>
    <row r="253" spans="1:14" outlineLevel="1" x14ac:dyDescent="0.45">
      <c r="A253" s="47" t="s">
        <v>544</v>
      </c>
      <c r="D253" s="2"/>
      <c r="E253" s="2"/>
      <c r="F253" s="2"/>
      <c r="G253" s="2"/>
      <c r="H253" s="31"/>
      <c r="K253" s="2"/>
      <c r="L253" s="2"/>
      <c r="M253" s="2"/>
      <c r="N253" s="2"/>
    </row>
    <row r="254" spans="1:14" outlineLevel="1" x14ac:dyDescent="0.45">
      <c r="A254" s="47" t="s">
        <v>545</v>
      </c>
      <c r="D254" s="2"/>
      <c r="E254" s="2"/>
      <c r="F254" s="2"/>
      <c r="G254" s="2"/>
      <c r="H254" s="31"/>
      <c r="K254" s="2"/>
      <c r="L254" s="2"/>
      <c r="M254" s="2"/>
      <c r="N254" s="2"/>
    </row>
    <row r="255" spans="1:14" outlineLevel="1" x14ac:dyDescent="0.45">
      <c r="A255" s="47" t="s">
        <v>546</v>
      </c>
      <c r="D255" s="2"/>
      <c r="E255" s="2"/>
      <c r="F255" s="2"/>
      <c r="G255" s="2"/>
      <c r="H255" s="31"/>
      <c r="K255" s="2"/>
      <c r="L255" s="2"/>
      <c r="M255" s="2"/>
      <c r="N255" s="2"/>
    </row>
    <row r="256" spans="1:14" outlineLevel="1" x14ac:dyDescent="0.45">
      <c r="A256" s="47" t="s">
        <v>547</v>
      </c>
      <c r="D256" s="2"/>
      <c r="E256" s="2"/>
      <c r="F256" s="2"/>
      <c r="G256" s="2"/>
      <c r="H256" s="31"/>
      <c r="K256" s="2"/>
      <c r="L256" s="2"/>
      <c r="M256" s="2"/>
      <c r="N256" s="2"/>
    </row>
    <row r="257" spans="1:14" outlineLevel="1" x14ac:dyDescent="0.45">
      <c r="A257" s="47" t="s">
        <v>548</v>
      </c>
      <c r="D257" s="2"/>
      <c r="E257" s="2"/>
      <c r="F257" s="2"/>
      <c r="G257" s="2"/>
      <c r="H257" s="31"/>
      <c r="K257" s="2"/>
      <c r="L257" s="2"/>
      <c r="M257" s="2"/>
      <c r="N257" s="2"/>
    </row>
    <row r="258" spans="1:14" outlineLevel="1" x14ac:dyDescent="0.45">
      <c r="A258" s="47" t="s">
        <v>549</v>
      </c>
      <c r="D258" s="2"/>
      <c r="E258" s="2"/>
      <c r="F258" s="2"/>
      <c r="G258" s="2"/>
      <c r="H258" s="31"/>
      <c r="K258" s="2"/>
      <c r="L258" s="2"/>
      <c r="M258" s="2"/>
      <c r="N258" s="2"/>
    </row>
    <row r="259" spans="1:14" outlineLevel="1" x14ac:dyDescent="0.45">
      <c r="A259" s="47" t="s">
        <v>550</v>
      </c>
      <c r="D259" s="2"/>
      <c r="E259" s="2"/>
      <c r="F259" s="2"/>
      <c r="G259" s="2"/>
      <c r="H259" s="31"/>
      <c r="K259" s="2"/>
      <c r="L259" s="2"/>
      <c r="M259" s="2"/>
      <c r="N259" s="2"/>
    </row>
    <row r="260" spans="1:14" outlineLevel="1" x14ac:dyDescent="0.45">
      <c r="A260" s="47" t="s">
        <v>551</v>
      </c>
      <c r="D260" s="2"/>
      <c r="E260" s="2"/>
      <c r="F260" s="2"/>
      <c r="G260" s="2"/>
      <c r="H260" s="31"/>
      <c r="K260" s="2"/>
      <c r="L260" s="2"/>
      <c r="M260" s="2"/>
      <c r="N260" s="2"/>
    </row>
    <row r="261" spans="1:14" outlineLevel="1" x14ac:dyDescent="0.45">
      <c r="A261" s="47" t="s">
        <v>552</v>
      </c>
      <c r="D261" s="2"/>
      <c r="E261" s="2"/>
      <c r="F261" s="2"/>
      <c r="G261" s="2"/>
      <c r="H261" s="31"/>
      <c r="K261" s="2"/>
      <c r="L261" s="2"/>
      <c r="M261" s="2"/>
      <c r="N261" s="2"/>
    </row>
    <row r="262" spans="1:14" outlineLevel="1" x14ac:dyDescent="0.45">
      <c r="A262" s="47" t="s">
        <v>553</v>
      </c>
      <c r="D262" s="2"/>
      <c r="E262" s="2"/>
      <c r="F262" s="2"/>
      <c r="G262" s="2"/>
      <c r="H262" s="31"/>
      <c r="K262" s="2"/>
      <c r="L262" s="2"/>
      <c r="M262" s="2"/>
      <c r="N262" s="2"/>
    </row>
    <row r="263" spans="1:14" outlineLevel="1" x14ac:dyDescent="0.45">
      <c r="A263" s="47" t="s">
        <v>554</v>
      </c>
      <c r="D263" s="2"/>
      <c r="E263" s="2"/>
      <c r="F263" s="2"/>
      <c r="G263" s="2"/>
      <c r="H263" s="31"/>
      <c r="K263" s="2"/>
      <c r="L263" s="2"/>
      <c r="M263" s="2"/>
      <c r="N263" s="2"/>
    </row>
    <row r="264" spans="1:14" outlineLevel="1" x14ac:dyDescent="0.45">
      <c r="A264" s="47" t="s">
        <v>555</v>
      </c>
      <c r="D264" s="2"/>
      <c r="E264" s="2"/>
      <c r="F264" s="2"/>
      <c r="G264" s="2"/>
      <c r="H264" s="31"/>
      <c r="K264" s="2"/>
      <c r="L264" s="2"/>
      <c r="M264" s="2"/>
      <c r="N264" s="2"/>
    </row>
    <row r="265" spans="1:14" outlineLevel="1" x14ac:dyDescent="0.45">
      <c r="A265" s="47" t="s">
        <v>556</v>
      </c>
      <c r="D265" s="2"/>
      <c r="E265" s="2"/>
      <c r="F265" s="2"/>
      <c r="G265" s="2"/>
      <c r="H265" s="31"/>
      <c r="K265" s="2"/>
      <c r="L265" s="2"/>
      <c r="M265" s="2"/>
      <c r="N265" s="2"/>
    </row>
    <row r="266" spans="1:14" outlineLevel="1" x14ac:dyDescent="0.45">
      <c r="A266" s="47" t="s">
        <v>557</v>
      </c>
      <c r="D266" s="2"/>
      <c r="E266" s="2"/>
      <c r="F266" s="2"/>
      <c r="G266" s="2"/>
      <c r="H266" s="31"/>
      <c r="K266" s="2"/>
      <c r="L266" s="2"/>
      <c r="M266" s="2"/>
      <c r="N266" s="2"/>
    </row>
    <row r="267" spans="1:14" outlineLevel="1" x14ac:dyDescent="0.45">
      <c r="A267" s="47" t="s">
        <v>558</v>
      </c>
      <c r="D267" s="2"/>
      <c r="E267" s="2"/>
      <c r="F267" s="2"/>
      <c r="G267" s="2"/>
      <c r="H267" s="31"/>
      <c r="K267" s="2"/>
      <c r="L267" s="2"/>
      <c r="M267" s="2"/>
      <c r="N267" s="2"/>
    </row>
    <row r="268" spans="1:14" outlineLevel="1" x14ac:dyDescent="0.45">
      <c r="A268" s="47" t="s">
        <v>559</v>
      </c>
      <c r="D268" s="2"/>
      <c r="E268" s="2"/>
      <c r="F268" s="2"/>
      <c r="G268" s="2"/>
      <c r="H268" s="31"/>
      <c r="K268" s="2"/>
      <c r="L268" s="2"/>
      <c r="M268" s="2"/>
      <c r="N268" s="2"/>
    </row>
    <row r="269" spans="1:14" outlineLevel="1" x14ac:dyDescent="0.45">
      <c r="A269" s="47" t="s">
        <v>560</v>
      </c>
      <c r="D269" s="2"/>
      <c r="E269" s="2"/>
      <c r="F269" s="2"/>
      <c r="G269" s="2"/>
      <c r="H269" s="31"/>
      <c r="K269" s="2"/>
      <c r="L269" s="2"/>
      <c r="M269" s="2"/>
      <c r="N269" s="2"/>
    </row>
    <row r="270" spans="1:14" outlineLevel="1" x14ac:dyDescent="0.45">
      <c r="A270" s="47" t="s">
        <v>561</v>
      </c>
      <c r="D270" s="2"/>
      <c r="E270" s="2"/>
      <c r="F270" s="2"/>
      <c r="G270" s="2"/>
      <c r="H270" s="31"/>
      <c r="K270" s="2"/>
      <c r="L270" s="2"/>
      <c r="M270" s="2"/>
      <c r="N270" s="2"/>
    </row>
    <row r="271" spans="1:14" outlineLevel="1" x14ac:dyDescent="0.45">
      <c r="A271" s="47" t="s">
        <v>562</v>
      </c>
      <c r="D271" s="2"/>
      <c r="E271" s="2"/>
      <c r="F271" s="2"/>
      <c r="G271" s="2"/>
      <c r="H271" s="31"/>
      <c r="K271" s="2"/>
      <c r="L271" s="2"/>
      <c r="M271" s="2"/>
      <c r="N271" s="2"/>
    </row>
    <row r="272" spans="1:14" outlineLevel="1" x14ac:dyDescent="0.45">
      <c r="A272" s="47" t="s">
        <v>563</v>
      </c>
      <c r="D272" s="2"/>
      <c r="E272" s="2"/>
      <c r="F272" s="2"/>
      <c r="G272" s="2"/>
      <c r="H272" s="31"/>
      <c r="K272" s="2"/>
      <c r="L272" s="2"/>
      <c r="M272" s="2"/>
      <c r="N272" s="2"/>
    </row>
    <row r="273" spans="1:14" outlineLevel="1" x14ac:dyDescent="0.45">
      <c r="A273" s="47" t="s">
        <v>564</v>
      </c>
      <c r="D273" s="2"/>
      <c r="E273" s="2"/>
      <c r="F273" s="2"/>
      <c r="G273" s="2"/>
      <c r="H273" s="31"/>
      <c r="K273" s="2"/>
      <c r="L273" s="2"/>
      <c r="M273" s="2"/>
      <c r="N273" s="2"/>
    </row>
    <row r="274" spans="1:14" outlineLevel="1" x14ac:dyDescent="0.45">
      <c r="A274" s="47" t="s">
        <v>565</v>
      </c>
      <c r="D274" s="2"/>
      <c r="E274" s="2"/>
      <c r="F274" s="2"/>
      <c r="G274" s="2"/>
      <c r="H274" s="31"/>
      <c r="K274" s="2"/>
      <c r="L274" s="2"/>
      <c r="M274" s="2"/>
      <c r="N274" s="2"/>
    </row>
    <row r="275" spans="1:14" outlineLevel="1" x14ac:dyDescent="0.45">
      <c r="A275" s="47" t="s">
        <v>566</v>
      </c>
      <c r="D275" s="2"/>
      <c r="E275" s="2"/>
      <c r="F275" s="2"/>
      <c r="G275" s="2"/>
      <c r="H275" s="31"/>
      <c r="K275" s="2"/>
      <c r="L275" s="2"/>
      <c r="M275" s="2"/>
      <c r="N275" s="2"/>
    </row>
    <row r="276" spans="1:14" outlineLevel="1" x14ac:dyDescent="0.45">
      <c r="A276" s="47" t="s">
        <v>567</v>
      </c>
      <c r="D276" s="2"/>
      <c r="E276" s="2"/>
      <c r="F276" s="2"/>
      <c r="G276" s="2"/>
      <c r="H276" s="31"/>
      <c r="K276" s="2"/>
      <c r="L276" s="2"/>
      <c r="M276" s="2"/>
      <c r="N276" s="2"/>
    </row>
    <row r="277" spans="1:14" outlineLevel="1" x14ac:dyDescent="0.45">
      <c r="A277" s="47" t="s">
        <v>568</v>
      </c>
      <c r="D277" s="2"/>
      <c r="E277" s="2"/>
      <c r="F277" s="2"/>
      <c r="G277" s="2"/>
      <c r="H277" s="31"/>
      <c r="K277" s="2"/>
      <c r="L277" s="2"/>
      <c r="M277" s="2"/>
      <c r="N277" s="2"/>
    </row>
    <row r="278" spans="1:14" outlineLevel="1" x14ac:dyDescent="0.45">
      <c r="A278" s="47" t="s">
        <v>569</v>
      </c>
      <c r="D278" s="2"/>
      <c r="E278" s="2"/>
      <c r="F278" s="2"/>
      <c r="G278" s="2"/>
      <c r="H278" s="31"/>
      <c r="K278" s="2"/>
      <c r="L278" s="2"/>
      <c r="M278" s="2"/>
      <c r="N278" s="2"/>
    </row>
    <row r="279" spans="1:14" outlineLevel="1" x14ac:dyDescent="0.45">
      <c r="A279" s="47" t="s">
        <v>570</v>
      </c>
      <c r="D279" s="2"/>
      <c r="E279" s="2"/>
      <c r="F279" s="2"/>
      <c r="G279" s="2"/>
      <c r="H279" s="31"/>
      <c r="K279" s="2"/>
      <c r="L279" s="2"/>
      <c r="M279" s="2"/>
      <c r="N279" s="2"/>
    </row>
    <row r="280" spans="1:14" outlineLevel="1" x14ac:dyDescent="0.45">
      <c r="A280" s="47" t="s">
        <v>571</v>
      </c>
      <c r="D280" s="2"/>
      <c r="E280" s="2"/>
      <c r="F280" s="2"/>
      <c r="G280" s="2"/>
      <c r="H280" s="31"/>
      <c r="K280" s="2"/>
      <c r="L280" s="2"/>
      <c r="M280" s="2"/>
      <c r="N280" s="2"/>
    </row>
    <row r="281" spans="1:14" outlineLevel="1" x14ac:dyDescent="0.45">
      <c r="A281" s="47" t="s">
        <v>572</v>
      </c>
      <c r="D281" s="2"/>
      <c r="E281" s="2"/>
      <c r="F281" s="2"/>
      <c r="G281" s="2"/>
      <c r="H281" s="31"/>
      <c r="K281" s="2"/>
      <c r="L281" s="2"/>
      <c r="M281" s="2"/>
      <c r="N281" s="2"/>
    </row>
    <row r="282" spans="1:14" outlineLevel="1" x14ac:dyDescent="0.45">
      <c r="A282" s="47" t="s">
        <v>573</v>
      </c>
      <c r="D282" s="2"/>
      <c r="E282" s="2"/>
      <c r="F282" s="2"/>
      <c r="G282" s="2"/>
      <c r="H282" s="31"/>
      <c r="K282" s="2"/>
      <c r="L282" s="2"/>
      <c r="M282" s="2"/>
      <c r="N282" s="2"/>
    </row>
    <row r="283" spans="1:14" outlineLevel="1" x14ac:dyDescent="0.45">
      <c r="A283" s="47" t="s">
        <v>574</v>
      </c>
      <c r="D283" s="2"/>
      <c r="E283" s="2"/>
      <c r="F283" s="2"/>
      <c r="G283" s="2"/>
      <c r="H283" s="31"/>
      <c r="K283" s="2"/>
      <c r="L283" s="2"/>
      <c r="M283" s="2"/>
      <c r="N283" s="2"/>
    </row>
    <row r="284" spans="1:14" outlineLevel="1" x14ac:dyDescent="0.45">
      <c r="A284" s="47" t="s">
        <v>575</v>
      </c>
      <c r="D284" s="2"/>
      <c r="E284" s="2"/>
      <c r="F284" s="2"/>
      <c r="G284" s="2"/>
      <c r="H284" s="31"/>
      <c r="K284" s="2"/>
      <c r="L284" s="2"/>
      <c r="M284" s="2"/>
      <c r="N284" s="2"/>
    </row>
    <row r="285" spans="1:14" ht="18" x14ac:dyDescent="0.45">
      <c r="A285" s="44"/>
      <c r="B285" s="44" t="s">
        <v>576</v>
      </c>
      <c r="C285" s="44"/>
      <c r="D285" s="44"/>
      <c r="E285" s="44"/>
      <c r="F285" s="45"/>
      <c r="G285" s="46"/>
      <c r="H285" s="31"/>
      <c r="I285" s="37"/>
      <c r="J285" s="37"/>
      <c r="K285" s="37"/>
      <c r="L285" s="37"/>
      <c r="M285" s="39"/>
    </row>
    <row r="286" spans="1:14" ht="18" x14ac:dyDescent="0.45">
      <c r="A286" s="97" t="s">
        <v>577</v>
      </c>
      <c r="B286" s="98"/>
      <c r="C286" s="98"/>
      <c r="D286" s="98"/>
      <c r="E286" s="98"/>
      <c r="F286" s="99"/>
      <c r="G286" s="98"/>
      <c r="H286" s="31"/>
      <c r="I286" s="37"/>
      <c r="J286" s="37"/>
      <c r="K286" s="37"/>
      <c r="L286" s="37"/>
      <c r="M286" s="39"/>
    </row>
    <row r="287" spans="1:14" ht="18" x14ac:dyDescent="0.45">
      <c r="A287" s="97" t="s">
        <v>578</v>
      </c>
      <c r="B287" s="98"/>
      <c r="C287" s="98"/>
      <c r="D287" s="98"/>
      <c r="E287" s="98"/>
      <c r="F287" s="99"/>
      <c r="G287" s="98"/>
      <c r="H287" s="31"/>
      <c r="I287" s="37"/>
      <c r="J287" s="37"/>
      <c r="K287" s="37"/>
      <c r="L287" s="37"/>
      <c r="M287" s="39"/>
    </row>
    <row r="288" spans="1:14" x14ac:dyDescent="0.45">
      <c r="A288" s="47" t="s">
        <v>579</v>
      </c>
      <c r="B288" s="67" t="s">
        <v>580</v>
      </c>
      <c r="C288" s="100">
        <f>ROW(B38)</f>
        <v>38</v>
      </c>
      <c r="D288" s="66"/>
      <c r="E288" s="66"/>
      <c r="F288" s="66"/>
      <c r="G288" s="66"/>
      <c r="H288" s="31"/>
      <c r="I288" s="49"/>
      <c r="J288" s="101"/>
      <c r="L288" s="66"/>
      <c r="M288" s="66"/>
      <c r="N288" s="66"/>
    </row>
    <row r="289" spans="1:14" x14ac:dyDescent="0.45">
      <c r="A289" s="47" t="s">
        <v>581</v>
      </c>
      <c r="B289" s="67" t="s">
        <v>582</v>
      </c>
      <c r="C289" s="100">
        <f>ROW(B39)</f>
        <v>39</v>
      </c>
      <c r="E289" s="66"/>
      <c r="F289" s="66"/>
      <c r="H289" s="31"/>
      <c r="I289" s="49"/>
      <c r="J289" s="101"/>
      <c r="L289" s="66"/>
      <c r="M289" s="66"/>
    </row>
    <row r="290" spans="1:14" ht="28.5" x14ac:dyDescent="0.45">
      <c r="A290" s="47" t="s">
        <v>583</v>
      </c>
      <c r="B290" s="67" t="s">
        <v>584</v>
      </c>
      <c r="C290" s="102" t="str">
        <f>C30</f>
        <v>https://www.coveredbondlabel.com/issuer/137-abanca-corporacion-bancaria-s-a</v>
      </c>
      <c r="G290" s="103"/>
      <c r="H290" s="31"/>
      <c r="I290" s="49"/>
      <c r="J290" s="101"/>
      <c r="K290" s="101"/>
      <c r="L290" s="103"/>
      <c r="M290" s="66"/>
      <c r="N290" s="103"/>
    </row>
    <row r="291" spans="1:14" x14ac:dyDescent="0.45">
      <c r="A291" s="47" t="s">
        <v>585</v>
      </c>
      <c r="B291" s="67" t="s">
        <v>586</v>
      </c>
      <c r="C291" s="100" t="str">
        <f ca="1">IF(ISREF(INDIRECT("'B1. HTT Mortgage Assets'!A1")),ROW('[5]B1. HTT Mortgage Assets'!B43)&amp;" for Mortgage Assets","")</f>
        <v>43 for Mortgage Assets</v>
      </c>
      <c r="D291" s="100" t="str">
        <f ca="1">IF(ISREF(INDIRECT("'B2. HTT Public Sector Assets'!A1")),ROW('[5]B2. HTT Public Sector Assets'!B48)&amp; " for Public Sector Assets","")</f>
        <v/>
      </c>
      <c r="E291" s="103"/>
      <c r="F291" s="66"/>
      <c r="H291" s="31"/>
      <c r="I291" s="49"/>
      <c r="J291" s="101"/>
    </row>
    <row r="292" spans="1:14" x14ac:dyDescent="0.45">
      <c r="A292" s="47" t="s">
        <v>587</v>
      </c>
      <c r="B292" s="67" t="s">
        <v>588</v>
      </c>
      <c r="C292" s="100">
        <f>ROW(B52)</f>
        <v>52</v>
      </c>
      <c r="G292" s="103"/>
      <c r="H292" s="31"/>
      <c r="I292" s="49"/>
      <c r="J292" s="2"/>
      <c r="K292" s="101"/>
      <c r="L292" s="103"/>
      <c r="N292" s="103"/>
    </row>
    <row r="293" spans="1:14" x14ac:dyDescent="0.45">
      <c r="A293" s="47" t="s">
        <v>589</v>
      </c>
      <c r="B293" s="67" t="s">
        <v>590</v>
      </c>
      <c r="C293" s="104" t="str">
        <f ca="1">IF(ISREF(INDIRECT("'B1. HTT Mortgage Assets'!A1")),ROW('[5]B1. HTT Mortgage Assets'!B186)&amp;" for Residential Mortgage Assets","")</f>
        <v>186 for Residential Mortgage Assets</v>
      </c>
      <c r="D293" s="100" t="str">
        <f ca="1">IF(ISREF(INDIRECT("'B1. HTT Mortgage Assets'!A1")),ROW('[5]B1. HTT Mortgage Assets'!B424 )&amp; " for Commercial Mortgage Assets","")</f>
        <v>424 for Commercial Mortgage Assets</v>
      </c>
      <c r="E293" s="103"/>
      <c r="F293" s="100" t="str">
        <f ca="1">IF(ISREF(INDIRECT("'B2. HTT Public Sector Assets'!A1")),ROW('[5]B2. HTT Public Sector Assets'!B18)&amp; " for Public Sector Assets","")</f>
        <v/>
      </c>
      <c r="G293" s="100" t="str">
        <f ca="1">IF(ISREF(INDIRECT("'B3. HTT Shipping Assets'!A1")),ROW('[5]B3. HTT Shipping Assets'!B116)&amp; " for Shipping Assets","")</f>
        <v/>
      </c>
      <c r="H293" s="31"/>
      <c r="I293" s="49"/>
      <c r="M293" s="103"/>
    </row>
    <row r="294" spans="1:14" x14ac:dyDescent="0.45">
      <c r="A294" s="47" t="s">
        <v>591</v>
      </c>
      <c r="B294" s="67" t="s">
        <v>592</v>
      </c>
      <c r="C294" s="104" t="s">
        <v>593</v>
      </c>
      <c r="H294" s="31"/>
      <c r="I294" s="49"/>
      <c r="J294" s="101"/>
      <c r="M294" s="103"/>
    </row>
    <row r="295" spans="1:14" x14ac:dyDescent="0.45">
      <c r="A295" s="47" t="s">
        <v>594</v>
      </c>
      <c r="B295" s="67" t="s">
        <v>595</v>
      </c>
      <c r="C295" s="100" t="str">
        <f ca="1">IF(ISREF(INDIRECT("'B1. HTT Mortgage Assets'!A1")),ROW('[5]B1. HTT Mortgage Assets'!B149)&amp;" for Mortgage Assets","")</f>
        <v>149 for Mortgage Assets</v>
      </c>
      <c r="D295" s="100" t="str">
        <f ca="1">IF(ISREF(INDIRECT("'B2. HTT Public Sector Assets'!A1")),ROW('[5]B2. HTT Public Sector Assets'!B129)&amp;" for Public Sector Assets","")</f>
        <v/>
      </c>
      <c r="F295" s="100" t="str">
        <f ca="1">IF(ISREF(INDIRECT("'B3. HTT Shipping Assets'!A1")),ROW('[5]B3. HTT Shipping Assets'!D80)&amp;" for Shipping Assets","")</f>
        <v/>
      </c>
      <c r="H295" s="31"/>
      <c r="I295" s="49"/>
      <c r="J295" s="101"/>
      <c r="L295" s="103"/>
      <c r="M295" s="103"/>
    </row>
    <row r="296" spans="1:14" x14ac:dyDescent="0.45">
      <c r="A296" s="47" t="s">
        <v>596</v>
      </c>
      <c r="B296" s="67" t="s">
        <v>597</v>
      </c>
      <c r="C296" s="100">
        <f>ROW(B111)</f>
        <v>111</v>
      </c>
      <c r="F296" s="103"/>
      <c r="H296" s="31"/>
      <c r="I296" s="49"/>
      <c r="J296" s="101"/>
      <c r="L296" s="103"/>
      <c r="M296" s="103"/>
    </row>
    <row r="297" spans="1:14" x14ac:dyDescent="0.45">
      <c r="A297" s="47" t="s">
        <v>598</v>
      </c>
      <c r="B297" s="67" t="s">
        <v>599</v>
      </c>
      <c r="C297" s="100">
        <f>ROW(B163)</f>
        <v>163</v>
      </c>
      <c r="E297" s="103"/>
      <c r="F297" s="103"/>
      <c r="H297" s="31"/>
      <c r="J297" s="101"/>
      <c r="L297" s="103"/>
    </row>
    <row r="298" spans="1:14" x14ac:dyDescent="0.45">
      <c r="A298" s="47" t="s">
        <v>600</v>
      </c>
      <c r="B298" s="67" t="s">
        <v>601</v>
      </c>
      <c r="C298" s="100">
        <f>ROW(B137)</f>
        <v>137</v>
      </c>
      <c r="E298" s="103"/>
      <c r="F298" s="103"/>
      <c r="H298" s="31"/>
      <c r="I298" s="49"/>
      <c r="J298" s="101"/>
      <c r="L298" s="103"/>
    </row>
    <row r="299" spans="1:14" x14ac:dyDescent="0.45">
      <c r="A299" s="47" t="s">
        <v>602</v>
      </c>
      <c r="B299" s="67" t="s">
        <v>603</v>
      </c>
      <c r="C299" s="53"/>
      <c r="E299" s="103"/>
      <c r="H299" s="31"/>
      <c r="I299" s="49"/>
      <c r="L299" s="103"/>
      <c r="M299" s="34" t="s">
        <v>604</v>
      </c>
    </row>
    <row r="300" spans="1:14" x14ac:dyDescent="0.45">
      <c r="A300" s="47" t="s">
        <v>605</v>
      </c>
      <c r="B300" s="67" t="s">
        <v>606</v>
      </c>
      <c r="C300" s="100" t="s">
        <v>607</v>
      </c>
      <c r="D300" s="100" t="s">
        <v>608</v>
      </c>
      <c r="E300" s="103"/>
      <c r="F300" s="100" t="s">
        <v>609</v>
      </c>
      <c r="H300" s="31"/>
      <c r="I300" s="49"/>
      <c r="K300" s="101"/>
      <c r="L300" s="103"/>
      <c r="M300" s="34" t="s">
        <v>610</v>
      </c>
    </row>
    <row r="301" spans="1:14" outlineLevel="1" x14ac:dyDescent="0.45">
      <c r="A301" s="47" t="s">
        <v>611</v>
      </c>
      <c r="B301" s="67" t="s">
        <v>612</v>
      </c>
      <c r="C301" s="100" t="s">
        <v>613</v>
      </c>
      <c r="H301" s="31"/>
      <c r="I301" s="49"/>
      <c r="K301" s="101"/>
      <c r="L301" s="103"/>
      <c r="M301" s="34" t="s">
        <v>614</v>
      </c>
    </row>
    <row r="302" spans="1:14" outlineLevel="1" x14ac:dyDescent="0.45">
      <c r="A302" s="47" t="s">
        <v>615</v>
      </c>
      <c r="B302" s="67" t="s">
        <v>616</v>
      </c>
      <c r="C302" s="100" t="str">
        <f>ROW('[5]C. HTT Harmonised Glossary'!B18)&amp;" for Harmonised Glossary"</f>
        <v>18 for Harmonised Glossary</v>
      </c>
      <c r="H302" s="31"/>
      <c r="I302" s="49"/>
      <c r="K302" s="101"/>
      <c r="L302" s="103"/>
      <c r="M302" s="34" t="s">
        <v>617</v>
      </c>
    </row>
    <row r="303" spans="1:14" outlineLevel="1" x14ac:dyDescent="0.45">
      <c r="A303" s="47" t="s">
        <v>618</v>
      </c>
      <c r="B303" s="67" t="s">
        <v>619</v>
      </c>
      <c r="C303" s="100">
        <f>ROW(B65)</f>
        <v>65</v>
      </c>
      <c r="H303" s="31"/>
      <c r="I303" s="49"/>
      <c r="J303" s="101"/>
      <c r="K303" s="101"/>
      <c r="L303" s="103"/>
    </row>
    <row r="304" spans="1:14" outlineLevel="1" x14ac:dyDescent="0.45">
      <c r="A304" s="47" t="s">
        <v>620</v>
      </c>
      <c r="B304" s="67" t="s">
        <v>621</v>
      </c>
      <c r="C304" s="100">
        <f>ROW(B88)</f>
        <v>88</v>
      </c>
      <c r="H304" s="31"/>
      <c r="I304" s="49"/>
      <c r="J304" s="101"/>
      <c r="K304" s="101"/>
      <c r="L304" s="103"/>
    </row>
    <row r="305" spans="1:14" outlineLevel="1" x14ac:dyDescent="0.45">
      <c r="A305" s="47" t="s">
        <v>622</v>
      </c>
      <c r="B305" s="67" t="s">
        <v>623</v>
      </c>
      <c r="C305" s="100" t="s">
        <v>624</v>
      </c>
      <c r="E305" s="103"/>
      <c r="H305" s="31"/>
      <c r="I305" s="49"/>
      <c r="J305" s="101"/>
      <c r="K305" s="101"/>
      <c r="L305" s="103"/>
      <c r="N305" s="32"/>
    </row>
    <row r="306" spans="1:14" outlineLevel="1" x14ac:dyDescent="0.45">
      <c r="A306" s="47" t="s">
        <v>625</v>
      </c>
      <c r="B306" s="67" t="s">
        <v>626</v>
      </c>
      <c r="C306" s="100">
        <v>44</v>
      </c>
      <c r="E306" s="103"/>
      <c r="H306" s="31"/>
      <c r="I306" s="49"/>
      <c r="J306" s="101"/>
      <c r="K306" s="101"/>
      <c r="L306" s="103"/>
      <c r="N306" s="32"/>
    </row>
    <row r="307" spans="1:14" outlineLevel="1" x14ac:dyDescent="0.45">
      <c r="A307" s="47" t="s">
        <v>627</v>
      </c>
      <c r="B307" s="67" t="s">
        <v>628</v>
      </c>
      <c r="C307" s="100" t="str">
        <f ca="1">IF(ISREF(INDIRECT("'B1. HTT Mortgage Assets'!A1")),ROW('[5]B1. HTT Mortgage Assets'!B179)&amp; " for Mortgage Assets","")</f>
        <v>179 for Mortgage Assets</v>
      </c>
      <c r="D307" s="100" t="str">
        <f ca="1">IF(ISREF(INDIRECT("'B2. HTT Public Sector Assets'!A1")),ROW('[5]B2. HTT Public Sector Assets'!B166)&amp; " for Public Sector Assets","")</f>
        <v/>
      </c>
      <c r="E307" s="103"/>
      <c r="F307" s="100" t="str">
        <f ca="1">IF(ISREF(INDIRECT("'B3. HTT Shipping Assets'!A1")),ROW('[5]B3. HTT Shipping Assets'!D110)&amp; " for Shipping Assets","")</f>
        <v/>
      </c>
      <c r="H307" s="31"/>
      <c r="I307" s="49"/>
      <c r="J307" s="101"/>
      <c r="K307" s="101"/>
      <c r="L307" s="103"/>
      <c r="N307" s="32"/>
    </row>
    <row r="308" spans="1:14" outlineLevel="1" x14ac:dyDescent="0.45">
      <c r="A308" s="47" t="s">
        <v>629</v>
      </c>
      <c r="B308" s="49"/>
      <c r="E308" s="103"/>
      <c r="H308" s="31"/>
      <c r="I308" s="49"/>
      <c r="J308" s="101"/>
      <c r="K308" s="101"/>
      <c r="L308" s="103"/>
      <c r="N308" s="32"/>
    </row>
    <row r="309" spans="1:14" outlineLevel="1" x14ac:dyDescent="0.45">
      <c r="A309" s="47" t="s">
        <v>630</v>
      </c>
      <c r="E309" s="103"/>
      <c r="H309" s="31"/>
      <c r="I309" s="49"/>
      <c r="J309" s="101"/>
      <c r="K309" s="101"/>
      <c r="L309" s="103"/>
      <c r="N309" s="32"/>
    </row>
    <row r="310" spans="1:14" outlineLevel="1" x14ac:dyDescent="0.45">
      <c r="A310" s="47" t="s">
        <v>631</v>
      </c>
      <c r="H310" s="31"/>
      <c r="N310" s="32"/>
    </row>
    <row r="311" spans="1:14" ht="36" x14ac:dyDescent="0.45">
      <c r="A311" s="45"/>
      <c r="B311" s="44" t="s">
        <v>179</v>
      </c>
      <c r="C311" s="45"/>
      <c r="D311" s="45"/>
      <c r="E311" s="45"/>
      <c r="F311" s="45"/>
      <c r="G311" s="46"/>
      <c r="H311" s="31"/>
      <c r="I311" s="37"/>
      <c r="J311" s="39"/>
      <c r="K311" s="39"/>
      <c r="L311" s="39"/>
      <c r="M311" s="39"/>
      <c r="N311" s="32"/>
    </row>
    <row r="312" spans="1:14" x14ac:dyDescent="0.45">
      <c r="A312" s="47" t="s">
        <v>632</v>
      </c>
      <c r="B312" s="61" t="s">
        <v>633</v>
      </c>
      <c r="C312" s="34">
        <v>0</v>
      </c>
      <c r="H312" s="31"/>
      <c r="I312" s="62"/>
      <c r="J312" s="101"/>
      <c r="N312" s="32"/>
    </row>
    <row r="313" spans="1:14" outlineLevel="1" x14ac:dyDescent="0.45">
      <c r="A313" s="47" t="s">
        <v>634</v>
      </c>
      <c r="B313" s="61" t="s">
        <v>635</v>
      </c>
      <c r="C313" s="34">
        <v>0</v>
      </c>
      <c r="H313" s="31"/>
      <c r="I313" s="62"/>
      <c r="J313" s="101"/>
      <c r="N313" s="32"/>
    </row>
    <row r="314" spans="1:14" outlineLevel="1" x14ac:dyDescent="0.45">
      <c r="A314" s="47" t="s">
        <v>636</v>
      </c>
      <c r="B314" s="61" t="s">
        <v>637</v>
      </c>
      <c r="C314" s="34">
        <v>0</v>
      </c>
      <c r="H314" s="31"/>
      <c r="I314" s="62"/>
      <c r="J314" s="101"/>
      <c r="N314" s="32"/>
    </row>
    <row r="315" spans="1:14" outlineLevel="1" x14ac:dyDescent="0.45">
      <c r="A315" s="47" t="s">
        <v>638</v>
      </c>
      <c r="B315" s="62"/>
      <c r="C315" s="101"/>
      <c r="H315" s="31"/>
      <c r="I315" s="62"/>
      <c r="J315" s="101"/>
      <c r="N315" s="32"/>
    </row>
    <row r="316" spans="1:14" outlineLevel="1" x14ac:dyDescent="0.45">
      <c r="A316" s="47" t="s">
        <v>639</v>
      </c>
      <c r="B316" s="62"/>
      <c r="C316" s="101"/>
      <c r="H316" s="31"/>
      <c r="I316" s="62"/>
      <c r="J316" s="101"/>
      <c r="N316" s="32"/>
    </row>
    <row r="317" spans="1:14" outlineLevel="1" x14ac:dyDescent="0.45">
      <c r="A317" s="47" t="s">
        <v>640</v>
      </c>
      <c r="B317" s="62"/>
      <c r="C317" s="101"/>
      <c r="H317" s="31"/>
      <c r="I317" s="62"/>
      <c r="J317" s="101"/>
      <c r="N317" s="32"/>
    </row>
    <row r="318" spans="1:14" outlineLevel="1" x14ac:dyDescent="0.45">
      <c r="A318" s="47" t="s">
        <v>641</v>
      </c>
      <c r="B318" s="62"/>
      <c r="C318" s="101"/>
      <c r="H318" s="31"/>
      <c r="I318" s="62"/>
      <c r="J318" s="101"/>
      <c r="N318" s="32"/>
    </row>
    <row r="319" spans="1:14" ht="18" x14ac:dyDescent="0.45">
      <c r="A319" s="45"/>
      <c r="B319" s="44" t="s">
        <v>180</v>
      </c>
      <c r="C319" s="45"/>
      <c r="D319" s="45"/>
      <c r="E319" s="45"/>
      <c r="F319" s="45"/>
      <c r="G319" s="46"/>
      <c r="H319" s="31"/>
      <c r="I319" s="37"/>
      <c r="J319" s="39"/>
      <c r="K319" s="39"/>
      <c r="L319" s="39"/>
      <c r="M319" s="39"/>
      <c r="N319" s="32"/>
    </row>
    <row r="320" spans="1:14" ht="15" hidden="1" customHeight="1" outlineLevel="1" x14ac:dyDescent="0.45">
      <c r="A320" s="56"/>
      <c r="B320" s="57" t="s">
        <v>642</v>
      </c>
      <c r="C320" s="56"/>
      <c r="D320" s="56"/>
      <c r="E320" s="58"/>
      <c r="F320" s="59"/>
      <c r="G320" s="59"/>
      <c r="H320" s="31"/>
      <c r="L320" s="31"/>
      <c r="M320" s="31"/>
      <c r="N320" s="32"/>
    </row>
    <row r="321" spans="1:14" hidden="1" outlineLevel="1" x14ac:dyDescent="0.45">
      <c r="A321" s="47" t="s">
        <v>643</v>
      </c>
      <c r="B321" s="67" t="s">
        <v>644</v>
      </c>
      <c r="H321" s="31"/>
      <c r="I321" s="32"/>
      <c r="J321" s="32"/>
      <c r="K321" s="32"/>
      <c r="L321" s="32"/>
      <c r="M321" s="32"/>
      <c r="N321" s="32"/>
    </row>
    <row r="322" spans="1:14" hidden="1" outlineLevel="1" x14ac:dyDescent="0.45">
      <c r="A322" s="47" t="s">
        <v>645</v>
      </c>
      <c r="B322" s="67" t="s">
        <v>646</v>
      </c>
      <c r="H322" s="31"/>
      <c r="I322" s="32"/>
      <c r="J322" s="32"/>
      <c r="K322" s="32"/>
      <c r="L322" s="32"/>
      <c r="M322" s="32"/>
      <c r="N322" s="32"/>
    </row>
    <row r="323" spans="1:14" hidden="1" outlineLevel="1" x14ac:dyDescent="0.45">
      <c r="A323" s="47" t="s">
        <v>647</v>
      </c>
      <c r="B323" s="67" t="s">
        <v>648</v>
      </c>
      <c r="H323" s="31"/>
      <c r="I323" s="32"/>
      <c r="J323" s="32"/>
      <c r="K323" s="32"/>
      <c r="L323" s="32"/>
      <c r="M323" s="32"/>
      <c r="N323" s="32"/>
    </row>
    <row r="324" spans="1:14" hidden="1" outlineLevel="1" x14ac:dyDescent="0.45">
      <c r="A324" s="47" t="s">
        <v>649</v>
      </c>
      <c r="B324" s="67" t="s">
        <v>650</v>
      </c>
      <c r="H324" s="31"/>
      <c r="I324" s="32"/>
      <c r="J324" s="32"/>
      <c r="K324" s="32"/>
      <c r="L324" s="32"/>
      <c r="M324" s="32"/>
      <c r="N324" s="32"/>
    </row>
    <row r="325" spans="1:14" hidden="1" outlineLevel="1" x14ac:dyDescent="0.45">
      <c r="A325" s="47" t="s">
        <v>651</v>
      </c>
      <c r="B325" s="67" t="s">
        <v>652</v>
      </c>
      <c r="H325" s="31"/>
      <c r="I325" s="32"/>
      <c r="J325" s="32"/>
      <c r="K325" s="32"/>
      <c r="L325" s="32"/>
      <c r="M325" s="32"/>
      <c r="N325" s="32"/>
    </row>
    <row r="326" spans="1:14" hidden="1" outlineLevel="1" x14ac:dyDescent="0.45">
      <c r="A326" s="47" t="s">
        <v>653</v>
      </c>
      <c r="B326" s="67" t="s">
        <v>654</v>
      </c>
      <c r="H326" s="31"/>
      <c r="I326" s="32"/>
      <c r="J326" s="32"/>
      <c r="K326" s="32"/>
      <c r="L326" s="32"/>
      <c r="M326" s="32"/>
      <c r="N326" s="32"/>
    </row>
    <row r="327" spans="1:14" hidden="1" outlineLevel="1" x14ac:dyDescent="0.45">
      <c r="A327" s="47" t="s">
        <v>655</v>
      </c>
      <c r="B327" s="67" t="s">
        <v>656</v>
      </c>
      <c r="H327" s="31"/>
      <c r="I327" s="32"/>
      <c r="J327" s="32"/>
      <c r="K327" s="32"/>
      <c r="L327" s="32"/>
      <c r="M327" s="32"/>
      <c r="N327" s="32"/>
    </row>
    <row r="328" spans="1:14" hidden="1" outlineLevel="1" x14ac:dyDescent="0.45">
      <c r="A328" s="47" t="s">
        <v>657</v>
      </c>
      <c r="B328" s="67" t="s">
        <v>658</v>
      </c>
      <c r="H328" s="31"/>
      <c r="I328" s="32"/>
      <c r="J328" s="32"/>
      <c r="K328" s="32"/>
      <c r="L328" s="32"/>
      <c r="M328" s="32"/>
      <c r="N328" s="32"/>
    </row>
    <row r="329" spans="1:14" hidden="1" outlineLevel="1" x14ac:dyDescent="0.45">
      <c r="A329" s="47" t="s">
        <v>659</v>
      </c>
      <c r="B329" s="67" t="s">
        <v>660</v>
      </c>
      <c r="H329" s="31"/>
      <c r="I329" s="32"/>
      <c r="J329" s="32"/>
      <c r="K329" s="32"/>
      <c r="L329" s="32"/>
      <c r="M329" s="32"/>
      <c r="N329" s="32"/>
    </row>
    <row r="330" spans="1:14" hidden="1" outlineLevel="1" x14ac:dyDescent="0.45">
      <c r="A330" s="47" t="s">
        <v>661</v>
      </c>
      <c r="B330" s="74" t="s">
        <v>662</v>
      </c>
      <c r="H330" s="31"/>
      <c r="I330" s="32"/>
      <c r="J330" s="32"/>
      <c r="K330" s="32"/>
      <c r="L330" s="32"/>
      <c r="M330" s="32"/>
      <c r="N330" s="32"/>
    </row>
    <row r="331" spans="1:14" hidden="1" outlineLevel="1" x14ac:dyDescent="0.45">
      <c r="A331" s="47" t="s">
        <v>663</v>
      </c>
      <c r="B331" s="74" t="s">
        <v>662</v>
      </c>
      <c r="H331" s="31"/>
      <c r="I331" s="32"/>
      <c r="J331" s="32"/>
      <c r="K331" s="32"/>
      <c r="L331" s="32"/>
      <c r="M331" s="32"/>
      <c r="N331" s="32"/>
    </row>
    <row r="332" spans="1:14" hidden="1" outlineLevel="1" x14ac:dyDescent="0.45">
      <c r="A332" s="47" t="s">
        <v>664</v>
      </c>
      <c r="B332" s="74" t="s">
        <v>662</v>
      </c>
      <c r="H332" s="31"/>
      <c r="I332" s="32"/>
      <c r="J332" s="32"/>
      <c r="K332" s="32"/>
      <c r="L332" s="32"/>
      <c r="M332" s="32"/>
      <c r="N332" s="32"/>
    </row>
    <row r="333" spans="1:14" hidden="1" outlineLevel="1" x14ac:dyDescent="0.45">
      <c r="A333" s="47" t="s">
        <v>665</v>
      </c>
      <c r="B333" s="74" t="s">
        <v>662</v>
      </c>
      <c r="H333" s="31"/>
      <c r="I333" s="32"/>
      <c r="J333" s="32"/>
      <c r="K333" s="32"/>
      <c r="L333" s="32"/>
      <c r="M333" s="32"/>
      <c r="N333" s="32"/>
    </row>
    <row r="334" spans="1:14" hidden="1" outlineLevel="1" x14ac:dyDescent="0.45">
      <c r="A334" s="47" t="s">
        <v>666</v>
      </c>
      <c r="B334" s="74" t="s">
        <v>662</v>
      </c>
      <c r="H334" s="31"/>
      <c r="I334" s="32"/>
      <c r="J334" s="32"/>
      <c r="K334" s="32"/>
      <c r="L334" s="32"/>
      <c r="M334" s="32"/>
      <c r="N334" s="32"/>
    </row>
    <row r="335" spans="1:14" hidden="1" outlineLevel="1" x14ac:dyDescent="0.45">
      <c r="A335" s="47" t="s">
        <v>667</v>
      </c>
      <c r="B335" s="74" t="s">
        <v>662</v>
      </c>
      <c r="H335" s="31"/>
      <c r="I335" s="32"/>
      <c r="J335" s="32"/>
      <c r="K335" s="32"/>
      <c r="L335" s="32"/>
      <c r="M335" s="32"/>
      <c r="N335" s="32"/>
    </row>
    <row r="336" spans="1:14" hidden="1" outlineLevel="1" x14ac:dyDescent="0.45">
      <c r="A336" s="47" t="s">
        <v>668</v>
      </c>
      <c r="B336" s="74" t="s">
        <v>662</v>
      </c>
      <c r="H336" s="31"/>
      <c r="I336" s="32"/>
      <c r="J336" s="32"/>
      <c r="K336" s="32"/>
      <c r="L336" s="32"/>
      <c r="M336" s="32"/>
      <c r="N336" s="32"/>
    </row>
    <row r="337" spans="1:14" hidden="1" outlineLevel="1" x14ac:dyDescent="0.45">
      <c r="A337" s="47" t="s">
        <v>669</v>
      </c>
      <c r="B337" s="74" t="s">
        <v>662</v>
      </c>
      <c r="H337" s="31"/>
      <c r="I337" s="32"/>
      <c r="J337" s="32"/>
      <c r="K337" s="32"/>
      <c r="L337" s="32"/>
      <c r="M337" s="32"/>
      <c r="N337" s="32"/>
    </row>
    <row r="338" spans="1:14" hidden="1" outlineLevel="1" x14ac:dyDescent="0.45">
      <c r="A338" s="47" t="s">
        <v>670</v>
      </c>
      <c r="B338" s="74" t="s">
        <v>662</v>
      </c>
      <c r="H338" s="31"/>
      <c r="I338" s="32"/>
      <c r="J338" s="32"/>
      <c r="K338" s="32"/>
      <c r="L338" s="32"/>
      <c r="M338" s="32"/>
      <c r="N338" s="32"/>
    </row>
    <row r="339" spans="1:14" hidden="1" outlineLevel="1" x14ac:dyDescent="0.45">
      <c r="A339" s="47" t="s">
        <v>671</v>
      </c>
      <c r="B339" s="74" t="s">
        <v>662</v>
      </c>
      <c r="H339" s="31"/>
      <c r="I339" s="32"/>
      <c r="J339" s="32"/>
      <c r="K339" s="32"/>
      <c r="L339" s="32"/>
      <c r="M339" s="32"/>
      <c r="N339" s="32"/>
    </row>
    <row r="340" spans="1:14" hidden="1" outlineLevel="1" x14ac:dyDescent="0.45">
      <c r="A340" s="47" t="s">
        <v>672</v>
      </c>
      <c r="B340" s="74" t="s">
        <v>662</v>
      </c>
      <c r="H340" s="31"/>
      <c r="I340" s="32"/>
      <c r="J340" s="32"/>
      <c r="K340" s="32"/>
      <c r="L340" s="32"/>
      <c r="M340" s="32"/>
      <c r="N340" s="32"/>
    </row>
    <row r="341" spans="1:14" hidden="1" outlineLevel="1" x14ac:dyDescent="0.45">
      <c r="A341" s="47" t="s">
        <v>673</v>
      </c>
      <c r="B341" s="74" t="s">
        <v>662</v>
      </c>
      <c r="H341" s="31"/>
      <c r="I341" s="32"/>
      <c r="J341" s="32"/>
      <c r="K341" s="32"/>
      <c r="L341" s="32"/>
      <c r="M341" s="32"/>
      <c r="N341" s="32"/>
    </row>
    <row r="342" spans="1:14" hidden="1" outlineLevel="1" x14ac:dyDescent="0.45">
      <c r="A342" s="47" t="s">
        <v>674</v>
      </c>
      <c r="B342" s="74" t="s">
        <v>662</v>
      </c>
      <c r="H342" s="31"/>
      <c r="I342" s="32"/>
      <c r="J342" s="32"/>
      <c r="K342" s="32"/>
      <c r="L342" s="32"/>
      <c r="M342" s="32"/>
      <c r="N342" s="32"/>
    </row>
    <row r="343" spans="1:14" hidden="1" outlineLevel="1" x14ac:dyDescent="0.45">
      <c r="A343" s="47" t="s">
        <v>675</v>
      </c>
      <c r="B343" s="74" t="s">
        <v>662</v>
      </c>
      <c r="H343" s="31"/>
      <c r="I343" s="32"/>
      <c r="J343" s="32"/>
      <c r="K343" s="32"/>
      <c r="L343" s="32"/>
      <c r="M343" s="32"/>
      <c r="N343" s="32"/>
    </row>
    <row r="344" spans="1:14" hidden="1" outlineLevel="1" x14ac:dyDescent="0.45">
      <c r="A344" s="47" t="s">
        <v>676</v>
      </c>
      <c r="B344" s="74" t="s">
        <v>662</v>
      </c>
      <c r="H344" s="31"/>
      <c r="I344" s="32"/>
      <c r="J344" s="32"/>
      <c r="K344" s="32"/>
      <c r="L344" s="32"/>
      <c r="M344" s="32"/>
      <c r="N344" s="32"/>
    </row>
    <row r="345" spans="1:14" hidden="1" outlineLevel="1" x14ac:dyDescent="0.45">
      <c r="A345" s="47" t="s">
        <v>677</v>
      </c>
      <c r="B345" s="74" t="s">
        <v>662</v>
      </c>
      <c r="H345" s="31"/>
      <c r="I345" s="32"/>
      <c r="J345" s="32"/>
      <c r="K345" s="32"/>
      <c r="L345" s="32"/>
      <c r="M345" s="32"/>
      <c r="N345" s="32"/>
    </row>
    <row r="346" spans="1:14" hidden="1" outlineLevel="1" x14ac:dyDescent="0.45">
      <c r="A346" s="47" t="s">
        <v>678</v>
      </c>
      <c r="B346" s="74" t="s">
        <v>662</v>
      </c>
      <c r="H346" s="31"/>
      <c r="I346" s="32"/>
      <c r="J346" s="32"/>
      <c r="K346" s="32"/>
      <c r="L346" s="32"/>
      <c r="M346" s="32"/>
      <c r="N346" s="32"/>
    </row>
    <row r="347" spans="1:14" hidden="1" outlineLevel="1" x14ac:dyDescent="0.45">
      <c r="A347" s="47" t="s">
        <v>679</v>
      </c>
      <c r="B347" s="74" t="s">
        <v>662</v>
      </c>
      <c r="H347" s="31"/>
      <c r="I347" s="32"/>
      <c r="J347" s="32"/>
      <c r="K347" s="32"/>
      <c r="L347" s="32"/>
      <c r="M347" s="32"/>
      <c r="N347" s="32"/>
    </row>
    <row r="348" spans="1:14" hidden="1" outlineLevel="1" x14ac:dyDescent="0.45">
      <c r="A348" s="47" t="s">
        <v>680</v>
      </c>
      <c r="B348" s="74" t="s">
        <v>662</v>
      </c>
      <c r="H348" s="31"/>
      <c r="I348" s="32"/>
      <c r="J348" s="32"/>
      <c r="K348" s="32"/>
      <c r="L348" s="32"/>
      <c r="M348" s="32"/>
      <c r="N348" s="32"/>
    </row>
    <row r="349" spans="1:14" hidden="1" outlineLevel="1" x14ac:dyDescent="0.45">
      <c r="A349" s="47" t="s">
        <v>681</v>
      </c>
      <c r="B349" s="74" t="s">
        <v>662</v>
      </c>
      <c r="H349" s="31"/>
      <c r="I349" s="32"/>
      <c r="J349" s="32"/>
      <c r="K349" s="32"/>
      <c r="L349" s="32"/>
      <c r="M349" s="32"/>
      <c r="N349" s="32"/>
    </row>
    <row r="350" spans="1:14" hidden="1" outlineLevel="1" x14ac:dyDescent="0.45">
      <c r="A350" s="47" t="s">
        <v>682</v>
      </c>
      <c r="B350" s="74" t="s">
        <v>662</v>
      </c>
      <c r="H350" s="31"/>
      <c r="I350" s="32"/>
      <c r="J350" s="32"/>
      <c r="K350" s="32"/>
      <c r="L350" s="32"/>
      <c r="M350" s="32"/>
      <c r="N350" s="32"/>
    </row>
    <row r="351" spans="1:14" hidden="1" outlineLevel="1" x14ac:dyDescent="0.45">
      <c r="A351" s="47" t="s">
        <v>683</v>
      </c>
      <c r="B351" s="74" t="s">
        <v>662</v>
      </c>
      <c r="H351" s="31"/>
      <c r="I351" s="32"/>
      <c r="J351" s="32"/>
      <c r="K351" s="32"/>
      <c r="L351" s="32"/>
      <c r="M351" s="32"/>
      <c r="N351" s="32"/>
    </row>
    <row r="352" spans="1:14" hidden="1" outlineLevel="1" x14ac:dyDescent="0.45">
      <c r="A352" s="47" t="s">
        <v>684</v>
      </c>
      <c r="B352" s="74" t="s">
        <v>662</v>
      </c>
      <c r="H352" s="31"/>
      <c r="I352" s="32"/>
      <c r="J352" s="32"/>
      <c r="K352" s="32"/>
      <c r="L352" s="32"/>
      <c r="M352" s="32"/>
      <c r="N352" s="32"/>
    </row>
    <row r="353" spans="1:14" hidden="1" outlineLevel="1" x14ac:dyDescent="0.45">
      <c r="A353" s="47" t="s">
        <v>685</v>
      </c>
      <c r="B353" s="74" t="s">
        <v>662</v>
      </c>
      <c r="H353" s="31"/>
      <c r="I353" s="32"/>
      <c r="J353" s="32"/>
      <c r="K353" s="32"/>
      <c r="L353" s="32"/>
      <c r="M353" s="32"/>
      <c r="N353" s="32"/>
    </row>
    <row r="354" spans="1:14" hidden="1" outlineLevel="1" x14ac:dyDescent="0.45">
      <c r="A354" s="47" t="s">
        <v>686</v>
      </c>
      <c r="B354" s="74" t="s">
        <v>662</v>
      </c>
      <c r="H354" s="31"/>
      <c r="I354" s="32"/>
      <c r="J354" s="32"/>
      <c r="K354" s="32"/>
      <c r="L354" s="32"/>
      <c r="M354" s="32"/>
      <c r="N354" s="32"/>
    </row>
    <row r="355" spans="1:14" hidden="1" outlineLevel="1" x14ac:dyDescent="0.45">
      <c r="A355" s="47" t="s">
        <v>687</v>
      </c>
      <c r="B355" s="74" t="s">
        <v>662</v>
      </c>
      <c r="H355" s="31"/>
      <c r="I355" s="32"/>
      <c r="J355" s="32"/>
      <c r="K355" s="32"/>
      <c r="L355" s="32"/>
      <c r="M355" s="32"/>
      <c r="N355" s="32"/>
    </row>
    <row r="356" spans="1:14" hidden="1" outlineLevel="1" x14ac:dyDescent="0.45">
      <c r="A356" s="47" t="s">
        <v>688</v>
      </c>
      <c r="B356" s="74" t="s">
        <v>662</v>
      </c>
      <c r="H356" s="31"/>
      <c r="I356" s="32"/>
      <c r="J356" s="32"/>
      <c r="K356" s="32"/>
      <c r="L356" s="32"/>
      <c r="M356" s="32"/>
      <c r="N356" s="32"/>
    </row>
    <row r="357" spans="1:14" hidden="1" outlineLevel="1" x14ac:dyDescent="0.45">
      <c r="A357" s="47" t="s">
        <v>689</v>
      </c>
      <c r="B357" s="74" t="s">
        <v>662</v>
      </c>
      <c r="H357" s="31"/>
      <c r="I357" s="32"/>
      <c r="J357" s="32"/>
      <c r="K357" s="32"/>
      <c r="L357" s="32"/>
      <c r="M357" s="32"/>
      <c r="N357" s="32"/>
    </row>
    <row r="358" spans="1:14" hidden="1" outlineLevel="1" x14ac:dyDescent="0.45">
      <c r="A358" s="47" t="s">
        <v>690</v>
      </c>
      <c r="B358" s="74" t="s">
        <v>662</v>
      </c>
      <c r="H358" s="31"/>
      <c r="I358" s="32"/>
      <c r="J358" s="32"/>
      <c r="K358" s="32"/>
      <c r="L358" s="32"/>
      <c r="M358" s="32"/>
      <c r="N358" s="32"/>
    </row>
    <row r="359" spans="1:14" hidden="1" outlineLevel="1" x14ac:dyDescent="0.45">
      <c r="A359" s="47" t="s">
        <v>691</v>
      </c>
      <c r="B359" s="74" t="s">
        <v>662</v>
      </c>
      <c r="H359" s="31"/>
      <c r="I359" s="32"/>
      <c r="J359" s="32"/>
      <c r="K359" s="32"/>
      <c r="L359" s="32"/>
      <c r="M359" s="32"/>
      <c r="N359" s="32"/>
    </row>
    <row r="360" spans="1:14" hidden="1" outlineLevel="1" x14ac:dyDescent="0.45">
      <c r="A360" s="47" t="s">
        <v>692</v>
      </c>
      <c r="B360" s="74" t="s">
        <v>662</v>
      </c>
      <c r="H360" s="31"/>
      <c r="I360" s="32"/>
      <c r="J360" s="32"/>
      <c r="K360" s="32"/>
      <c r="L360" s="32"/>
      <c r="M360" s="32"/>
      <c r="N360" s="32"/>
    </row>
    <row r="361" spans="1:14" hidden="1" outlineLevel="1" x14ac:dyDescent="0.45">
      <c r="A361" s="47" t="s">
        <v>693</v>
      </c>
      <c r="B361" s="74" t="s">
        <v>662</v>
      </c>
      <c r="H361" s="31"/>
      <c r="I361" s="32"/>
      <c r="J361" s="32"/>
      <c r="K361" s="32"/>
      <c r="L361" s="32"/>
      <c r="M361" s="32"/>
      <c r="N361" s="32"/>
    </row>
    <row r="362" spans="1:14" hidden="1" outlineLevel="1" x14ac:dyDescent="0.45">
      <c r="A362" s="47" t="s">
        <v>694</v>
      </c>
      <c r="B362" s="74" t="s">
        <v>662</v>
      </c>
      <c r="H362" s="31"/>
      <c r="I362" s="32"/>
      <c r="J362" s="32"/>
      <c r="K362" s="32"/>
      <c r="L362" s="32"/>
      <c r="M362" s="32"/>
      <c r="N362" s="32"/>
    </row>
    <row r="363" spans="1:14" hidden="1" outlineLevel="1" x14ac:dyDescent="0.45">
      <c r="A363" s="47" t="s">
        <v>695</v>
      </c>
      <c r="B363" s="74" t="s">
        <v>662</v>
      </c>
      <c r="H363" s="31"/>
      <c r="I363" s="32"/>
      <c r="J363" s="32"/>
      <c r="K363" s="32"/>
      <c r="L363" s="32"/>
      <c r="M363" s="32"/>
      <c r="N363" s="32"/>
    </row>
    <row r="364" spans="1:14" hidden="1" outlineLevel="1" x14ac:dyDescent="0.45">
      <c r="A364" s="47" t="s">
        <v>696</v>
      </c>
      <c r="B364" s="74" t="s">
        <v>662</v>
      </c>
      <c r="H364" s="31"/>
      <c r="I364" s="32"/>
      <c r="J364" s="32"/>
      <c r="K364" s="32"/>
      <c r="L364" s="32"/>
      <c r="M364" s="32"/>
      <c r="N364" s="32"/>
    </row>
    <row r="365" spans="1:14" hidden="1" outlineLevel="1" x14ac:dyDescent="0.45">
      <c r="A365" s="47" t="s">
        <v>697</v>
      </c>
      <c r="B365" s="74" t="s">
        <v>662</v>
      </c>
      <c r="H365" s="31"/>
      <c r="I365" s="32"/>
      <c r="J365" s="32"/>
      <c r="K365" s="32"/>
      <c r="L365" s="32"/>
      <c r="M365" s="32"/>
      <c r="N365" s="32"/>
    </row>
    <row r="366" spans="1:14" collapsed="1" x14ac:dyDescent="0.45">
      <c r="A366" s="47"/>
      <c r="H366" s="31"/>
      <c r="I366" s="32"/>
      <c r="J366" s="32"/>
      <c r="K366" s="32"/>
      <c r="L366" s="32"/>
      <c r="M366" s="32"/>
      <c r="N366" s="32"/>
    </row>
    <row r="367" spans="1:14" x14ac:dyDescent="0.45">
      <c r="H367" s="31"/>
      <c r="I367" s="32"/>
      <c r="J367" s="32"/>
      <c r="K367" s="32"/>
      <c r="L367" s="32"/>
      <c r="M367" s="32"/>
      <c r="N367" s="32"/>
    </row>
    <row r="368" spans="1:14" x14ac:dyDescent="0.45">
      <c r="H368" s="31"/>
      <c r="I368" s="32"/>
      <c r="J368" s="32"/>
      <c r="K368" s="32"/>
      <c r="L368" s="32"/>
      <c r="M368" s="32"/>
      <c r="N368" s="32"/>
    </row>
    <row r="369" spans="8:8" s="32" customFormat="1" x14ac:dyDescent="0.45">
      <c r="H369" s="31"/>
    </row>
    <row r="370" spans="8:8" s="32" customFormat="1" x14ac:dyDescent="0.45">
      <c r="H370" s="31"/>
    </row>
    <row r="371" spans="8:8" s="32" customFormat="1" x14ac:dyDescent="0.45">
      <c r="H371" s="31"/>
    </row>
    <row r="372" spans="8:8" s="32" customFormat="1" x14ac:dyDescent="0.45">
      <c r="H372" s="31"/>
    </row>
    <row r="373" spans="8:8" s="32" customFormat="1" x14ac:dyDescent="0.45">
      <c r="H373" s="31"/>
    </row>
    <row r="374" spans="8:8" s="32" customFormat="1" x14ac:dyDescent="0.45">
      <c r="H374" s="31"/>
    </row>
    <row r="375" spans="8:8" s="32" customFormat="1" x14ac:dyDescent="0.45">
      <c r="H375" s="31"/>
    </row>
    <row r="376" spans="8:8" s="32" customFormat="1" x14ac:dyDescent="0.45">
      <c r="H376" s="31"/>
    </row>
    <row r="377" spans="8:8" s="32" customFormat="1" x14ac:dyDescent="0.45">
      <c r="H377" s="31"/>
    </row>
    <row r="378" spans="8:8" s="32" customFormat="1" x14ac:dyDescent="0.45">
      <c r="H378" s="31"/>
    </row>
    <row r="379" spans="8:8" s="32" customFormat="1" x14ac:dyDescent="0.45">
      <c r="H379" s="31"/>
    </row>
    <row r="380" spans="8:8" s="32" customFormat="1" x14ac:dyDescent="0.45">
      <c r="H380" s="31"/>
    </row>
    <row r="381" spans="8:8" s="32" customFormat="1" x14ac:dyDescent="0.45">
      <c r="H381" s="31"/>
    </row>
    <row r="382" spans="8:8" s="32" customFormat="1" x14ac:dyDescent="0.45">
      <c r="H382" s="31"/>
    </row>
    <row r="383" spans="8:8" s="32" customFormat="1" x14ac:dyDescent="0.45">
      <c r="H383" s="31"/>
    </row>
    <row r="384" spans="8:8" s="32" customFormat="1" x14ac:dyDescent="0.45">
      <c r="H384" s="31"/>
    </row>
    <row r="385" spans="8:8" s="32" customFormat="1" x14ac:dyDescent="0.45">
      <c r="H385" s="31"/>
    </row>
    <row r="386" spans="8:8" s="32" customFormat="1" x14ac:dyDescent="0.45">
      <c r="H386" s="31"/>
    </row>
    <row r="387" spans="8:8" s="32" customFormat="1" x14ac:dyDescent="0.45">
      <c r="H387" s="31"/>
    </row>
    <row r="388" spans="8:8" s="32" customFormat="1" x14ac:dyDescent="0.45">
      <c r="H388" s="31"/>
    </row>
    <row r="389" spans="8:8" s="32" customFormat="1" x14ac:dyDescent="0.45">
      <c r="H389" s="31"/>
    </row>
    <row r="390" spans="8:8" s="32" customFormat="1" x14ac:dyDescent="0.45">
      <c r="H390" s="31"/>
    </row>
    <row r="391" spans="8:8" s="32" customFormat="1" x14ac:dyDescent="0.45">
      <c r="H391" s="31"/>
    </row>
    <row r="392" spans="8:8" s="32" customFormat="1" x14ac:dyDescent="0.45">
      <c r="H392" s="31"/>
    </row>
    <row r="393" spans="8:8" s="32" customFormat="1" x14ac:dyDescent="0.45">
      <c r="H393" s="31"/>
    </row>
    <row r="394" spans="8:8" s="32" customFormat="1" x14ac:dyDescent="0.45">
      <c r="H394" s="31"/>
    </row>
    <row r="395" spans="8:8" s="32" customFormat="1" x14ac:dyDescent="0.45">
      <c r="H395" s="31"/>
    </row>
    <row r="396" spans="8:8" s="32" customFormat="1" x14ac:dyDescent="0.45">
      <c r="H396" s="31"/>
    </row>
    <row r="397" spans="8:8" s="32" customFormat="1" x14ac:dyDescent="0.45">
      <c r="H397" s="31"/>
    </row>
    <row r="398" spans="8:8" s="32" customFormat="1" x14ac:dyDescent="0.45">
      <c r="H398" s="31"/>
    </row>
    <row r="399" spans="8:8" s="32" customFormat="1" x14ac:dyDescent="0.45">
      <c r="H399" s="31"/>
    </row>
    <row r="400" spans="8:8" s="32" customFormat="1" x14ac:dyDescent="0.45">
      <c r="H400" s="31"/>
    </row>
    <row r="401" spans="8:8" s="32" customFormat="1" x14ac:dyDescent="0.45">
      <c r="H401" s="31"/>
    </row>
    <row r="402" spans="8:8" s="32" customFormat="1" x14ac:dyDescent="0.45">
      <c r="H402" s="31"/>
    </row>
    <row r="403" spans="8:8" s="32" customFormat="1" x14ac:dyDescent="0.45">
      <c r="H403" s="31"/>
    </row>
    <row r="404" spans="8:8" s="32" customFormat="1" x14ac:dyDescent="0.45">
      <c r="H404" s="31"/>
    </row>
    <row r="405" spans="8:8" s="32" customFormat="1" x14ac:dyDescent="0.45">
      <c r="H405" s="31"/>
    </row>
    <row r="406" spans="8:8" s="32" customFormat="1" x14ac:dyDescent="0.45">
      <c r="H406" s="31"/>
    </row>
    <row r="407" spans="8:8" s="32" customFormat="1" x14ac:dyDescent="0.45">
      <c r="H407" s="31"/>
    </row>
    <row r="408" spans="8:8" s="32" customFormat="1" x14ac:dyDescent="0.45">
      <c r="H408" s="31"/>
    </row>
    <row r="409" spans="8:8" s="32" customFormat="1" x14ac:dyDescent="0.45">
      <c r="H409" s="31"/>
    </row>
    <row r="410" spans="8:8" s="32" customFormat="1" x14ac:dyDescent="0.45">
      <c r="H410" s="31"/>
    </row>
    <row r="411" spans="8:8" s="32" customFormat="1" x14ac:dyDescent="0.45">
      <c r="H411" s="31"/>
    </row>
    <row r="412" spans="8:8" s="32" customFormat="1" x14ac:dyDescent="0.45">
      <c r="H412" s="31"/>
    </row>
    <row r="413" spans="8:8" s="32" customFormat="1" x14ac:dyDescent="0.4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181" zoomScale="75" zoomScaleNormal="75" workbookViewId="0">
      <selection activeCell="F435" sqref="F435"/>
    </sheetView>
  </sheetViews>
  <sheetFormatPr baseColWidth="10" defaultColWidth="8.86328125" defaultRowHeight="14.25" outlineLevelRow="1" x14ac:dyDescent="0.45"/>
  <cols>
    <col min="1" max="1" width="13.86328125" style="34" customWidth="1"/>
    <col min="2" max="2" width="62.86328125" style="34" customWidth="1"/>
    <col min="3" max="3" width="41" style="34" customWidth="1"/>
    <col min="4" max="4" width="40.86328125" style="34" customWidth="1"/>
    <col min="5" max="5" width="6.73046875" style="34" customWidth="1"/>
    <col min="6" max="6" width="41.59765625" style="34" customWidth="1"/>
    <col min="7" max="7" width="41.59765625" style="31" customWidth="1"/>
    <col min="8" max="16384" width="8.86328125" style="32"/>
  </cols>
  <sheetData>
    <row r="1" spans="1:7" ht="30.75" x14ac:dyDescent="0.45">
      <c r="A1" s="1" t="s">
        <v>701</v>
      </c>
      <c r="B1" s="1"/>
      <c r="C1" s="31"/>
      <c r="D1" s="31"/>
      <c r="E1" s="31"/>
      <c r="F1" s="22" t="s">
        <v>171</v>
      </c>
    </row>
    <row r="2" spans="1:7" ht="14.65" thickBot="1" x14ac:dyDescent="0.5">
      <c r="A2" s="31"/>
      <c r="B2" s="31"/>
      <c r="C2" s="31"/>
      <c r="D2" s="31"/>
      <c r="E2" s="31"/>
      <c r="F2" s="31"/>
    </row>
    <row r="3" spans="1:7" ht="18.399999999999999" thickBot="1" x14ac:dyDescent="0.5">
      <c r="A3" s="35"/>
      <c r="B3" s="36" t="s">
        <v>172</v>
      </c>
      <c r="C3" s="105" t="s">
        <v>339</v>
      </c>
      <c r="D3" s="35"/>
      <c r="E3" s="35"/>
      <c r="F3" s="31"/>
      <c r="G3" s="35"/>
    </row>
    <row r="4" spans="1:7" ht="14.65" thickBot="1" x14ac:dyDescent="0.5"/>
    <row r="5" spans="1:7" ht="18" x14ac:dyDescent="0.45">
      <c r="A5" s="37"/>
      <c r="B5" s="38" t="s">
        <v>702</v>
      </c>
      <c r="C5" s="37"/>
      <c r="E5" s="39"/>
      <c r="F5" s="39"/>
    </row>
    <row r="6" spans="1:7" x14ac:dyDescent="0.45">
      <c r="B6" s="106" t="s">
        <v>703</v>
      </c>
    </row>
    <row r="7" spans="1:7" x14ac:dyDescent="0.45">
      <c r="B7" s="107" t="s">
        <v>704</v>
      </c>
    </row>
    <row r="8" spans="1:7" ht="14.65" thickBot="1" x14ac:dyDescent="0.5">
      <c r="B8" s="108" t="s">
        <v>705</v>
      </c>
    </row>
    <row r="9" spans="1:7" x14ac:dyDescent="0.45">
      <c r="B9" s="109"/>
    </row>
    <row r="10" spans="1:7" ht="36" x14ac:dyDescent="0.45">
      <c r="A10" s="44" t="s">
        <v>181</v>
      </c>
      <c r="B10" s="44" t="s">
        <v>703</v>
      </c>
      <c r="C10" s="45"/>
      <c r="D10" s="45"/>
      <c r="E10" s="45"/>
      <c r="F10" s="45"/>
      <c r="G10" s="46"/>
    </row>
    <row r="11" spans="1:7" ht="15" customHeight="1" x14ac:dyDescent="0.45">
      <c r="A11" s="56"/>
      <c r="B11" s="57" t="s">
        <v>706</v>
      </c>
      <c r="C11" s="56" t="s">
        <v>219</v>
      </c>
      <c r="D11" s="56"/>
      <c r="E11" s="56"/>
      <c r="F11" s="59" t="s">
        <v>707</v>
      </c>
      <c r="G11" s="59"/>
    </row>
    <row r="12" spans="1:7" x14ac:dyDescent="0.45">
      <c r="A12" s="47" t="s">
        <v>708</v>
      </c>
      <c r="B12" s="47" t="s">
        <v>709</v>
      </c>
      <c r="C12" s="134">
        <v>4157.4493351600177</v>
      </c>
      <c r="D12" s="53"/>
      <c r="F12" s="69">
        <f>IF($C$15=0,"",IF(C12="[for completion]","",C12/$C$15))</f>
        <v>0.90853512813472825</v>
      </c>
    </row>
    <row r="13" spans="1:7" x14ac:dyDescent="0.45">
      <c r="A13" s="47" t="s">
        <v>710</v>
      </c>
      <c r="B13" s="47" t="s">
        <v>711</v>
      </c>
      <c r="C13" s="134">
        <v>418.54250755000061</v>
      </c>
      <c r="D13" s="53"/>
      <c r="F13" s="69">
        <f>IF($C$15=0,"",IF(C13="[for completion]","",C13/$C$15))</f>
        <v>9.146487186527176E-2</v>
      </c>
    </row>
    <row r="14" spans="1:7" x14ac:dyDescent="0.45">
      <c r="A14" s="47" t="s">
        <v>712</v>
      </c>
      <c r="B14" s="47" t="s">
        <v>257</v>
      </c>
      <c r="C14" s="134">
        <v>0</v>
      </c>
      <c r="D14" s="53"/>
      <c r="F14" s="69">
        <f>IF($C$15=0,"",IF(C14="[for completion]","",C14/$C$15))</f>
        <v>0</v>
      </c>
    </row>
    <row r="15" spans="1:7" x14ac:dyDescent="0.45">
      <c r="A15" s="47" t="s">
        <v>713</v>
      </c>
      <c r="B15" s="110" t="s">
        <v>259</v>
      </c>
      <c r="C15" s="86">
        <f>SUM(C12:C14)</f>
        <v>4575.9918427100183</v>
      </c>
      <c r="F15" s="111">
        <f>SUM(F12:F14)</f>
        <v>1</v>
      </c>
    </row>
    <row r="16" spans="1:7" hidden="1" outlineLevel="1" x14ac:dyDescent="0.45">
      <c r="A16" s="47" t="s">
        <v>714</v>
      </c>
      <c r="B16" s="112" t="s">
        <v>715</v>
      </c>
      <c r="C16" s="134"/>
      <c r="D16" s="53"/>
      <c r="E16" s="53"/>
      <c r="F16" s="176">
        <f t="shared" ref="F16:F26" si="0">IF($C$15=0,"",IF(C16="[for completion]","",C16/$C$15))</f>
        <v>0</v>
      </c>
    </row>
    <row r="17" spans="1:7" hidden="1" outlineLevel="1" x14ac:dyDescent="0.45">
      <c r="A17" s="47" t="s">
        <v>716</v>
      </c>
      <c r="B17" s="112" t="s">
        <v>717</v>
      </c>
      <c r="C17" s="134"/>
      <c r="D17" s="53"/>
      <c r="E17" s="53" t="s">
        <v>1666</v>
      </c>
      <c r="F17" s="176">
        <f t="shared" si="0"/>
        <v>0</v>
      </c>
    </row>
    <row r="18" spans="1:7" hidden="1" outlineLevel="1" x14ac:dyDescent="0.45">
      <c r="A18" s="47" t="s">
        <v>718</v>
      </c>
      <c r="B18" s="74" t="s">
        <v>261</v>
      </c>
      <c r="C18" s="134"/>
      <c r="D18" s="53"/>
      <c r="E18" s="53"/>
      <c r="F18" s="176">
        <f t="shared" si="0"/>
        <v>0</v>
      </c>
    </row>
    <row r="19" spans="1:7" hidden="1" outlineLevel="1" x14ac:dyDescent="0.45">
      <c r="A19" s="47" t="s">
        <v>719</v>
      </c>
      <c r="B19" s="74" t="s">
        <v>261</v>
      </c>
      <c r="C19" s="134"/>
      <c r="D19" s="53"/>
      <c r="E19" s="53"/>
      <c r="F19" s="176">
        <f t="shared" si="0"/>
        <v>0</v>
      </c>
    </row>
    <row r="20" spans="1:7" hidden="1" outlineLevel="1" x14ac:dyDescent="0.45">
      <c r="A20" s="47" t="s">
        <v>720</v>
      </c>
      <c r="B20" s="74" t="s">
        <v>261</v>
      </c>
      <c r="C20" s="134"/>
      <c r="D20" s="53"/>
      <c r="E20" s="53"/>
      <c r="F20" s="176">
        <f t="shared" si="0"/>
        <v>0</v>
      </c>
    </row>
    <row r="21" spans="1:7" hidden="1" outlineLevel="1" x14ac:dyDescent="0.45">
      <c r="A21" s="47" t="s">
        <v>721</v>
      </c>
      <c r="B21" s="74" t="s">
        <v>261</v>
      </c>
      <c r="C21" s="134"/>
      <c r="D21" s="53"/>
      <c r="E21" s="53"/>
      <c r="F21" s="176">
        <f t="shared" si="0"/>
        <v>0</v>
      </c>
    </row>
    <row r="22" spans="1:7" hidden="1" outlineLevel="1" x14ac:dyDescent="0.45">
      <c r="A22" s="47" t="s">
        <v>722</v>
      </c>
      <c r="B22" s="74" t="s">
        <v>261</v>
      </c>
      <c r="C22" s="134"/>
      <c r="D22" s="53"/>
      <c r="E22" s="53"/>
      <c r="F22" s="176">
        <f t="shared" si="0"/>
        <v>0</v>
      </c>
    </row>
    <row r="23" spans="1:7" hidden="1" outlineLevel="1" x14ac:dyDescent="0.45">
      <c r="A23" s="47" t="s">
        <v>723</v>
      </c>
      <c r="B23" s="74" t="s">
        <v>261</v>
      </c>
      <c r="C23" s="134"/>
      <c r="D23" s="53"/>
      <c r="E23" s="53"/>
      <c r="F23" s="176">
        <f t="shared" si="0"/>
        <v>0</v>
      </c>
    </row>
    <row r="24" spans="1:7" hidden="1" outlineLevel="1" x14ac:dyDescent="0.45">
      <c r="A24" s="47" t="s">
        <v>724</v>
      </c>
      <c r="B24" s="74" t="s">
        <v>261</v>
      </c>
      <c r="C24" s="134"/>
      <c r="D24" s="53"/>
      <c r="E24" s="53"/>
      <c r="F24" s="176">
        <f t="shared" si="0"/>
        <v>0</v>
      </c>
    </row>
    <row r="25" spans="1:7" hidden="1" outlineLevel="1" x14ac:dyDescent="0.45">
      <c r="A25" s="47" t="s">
        <v>725</v>
      </c>
      <c r="B25" s="74" t="s">
        <v>261</v>
      </c>
      <c r="C25" s="134"/>
      <c r="D25" s="53"/>
      <c r="E25" s="53"/>
      <c r="F25" s="176">
        <f t="shared" si="0"/>
        <v>0</v>
      </c>
    </row>
    <row r="26" spans="1:7" hidden="1" outlineLevel="1" x14ac:dyDescent="0.45">
      <c r="A26" s="47" t="s">
        <v>726</v>
      </c>
      <c r="B26" s="74" t="s">
        <v>261</v>
      </c>
      <c r="C26" s="155"/>
      <c r="D26" s="177"/>
      <c r="E26" s="177"/>
      <c r="F26" s="176">
        <f t="shared" si="0"/>
        <v>0</v>
      </c>
    </row>
    <row r="27" spans="1:7" ht="15" customHeight="1" collapsed="1" x14ac:dyDescent="0.45">
      <c r="A27" s="56"/>
      <c r="B27" s="57" t="s">
        <v>727</v>
      </c>
      <c r="C27" s="56" t="s">
        <v>728</v>
      </c>
      <c r="D27" s="56" t="s">
        <v>729</v>
      </c>
      <c r="E27" s="58"/>
      <c r="F27" s="56" t="s">
        <v>730</v>
      </c>
      <c r="G27" s="59"/>
    </row>
    <row r="28" spans="1:7" x14ac:dyDescent="0.45">
      <c r="A28" s="47" t="s">
        <v>731</v>
      </c>
      <c r="B28" s="47" t="s">
        <v>732</v>
      </c>
      <c r="C28" s="158">
        <v>73941</v>
      </c>
      <c r="D28" s="158">
        <v>2678</v>
      </c>
      <c r="E28" s="53"/>
      <c r="F28" s="156">
        <f>IF(AND(C28="[For completion]",D28="[For completion]"),"[For completion]",SUM(C28:D28))</f>
        <v>76619</v>
      </c>
    </row>
    <row r="29" spans="1:7" outlineLevel="1" x14ac:dyDescent="0.45">
      <c r="A29" s="47" t="s">
        <v>733</v>
      </c>
      <c r="B29" s="49" t="s">
        <v>734</v>
      </c>
      <c r="C29" s="158">
        <v>115708</v>
      </c>
      <c r="D29" s="158">
        <v>3727</v>
      </c>
      <c r="E29" s="53"/>
      <c r="F29" s="158"/>
    </row>
    <row r="30" spans="1:7" outlineLevel="1" x14ac:dyDescent="0.45">
      <c r="A30" s="47" t="s">
        <v>735</v>
      </c>
      <c r="B30" s="49" t="s">
        <v>736</v>
      </c>
      <c r="C30" s="158"/>
      <c r="D30" s="158"/>
      <c r="E30" s="53"/>
      <c r="F30" s="158"/>
    </row>
    <row r="31" spans="1:7" outlineLevel="1" x14ac:dyDescent="0.45">
      <c r="A31" s="47" t="s">
        <v>737</v>
      </c>
      <c r="B31" s="49"/>
      <c r="C31" s="53"/>
      <c r="D31" s="53"/>
      <c r="E31" s="53"/>
      <c r="F31" s="53"/>
    </row>
    <row r="32" spans="1:7" outlineLevel="1" x14ac:dyDescent="0.45">
      <c r="A32" s="47" t="s">
        <v>738</v>
      </c>
      <c r="B32" s="49"/>
      <c r="C32" s="53"/>
      <c r="D32" s="53"/>
      <c r="E32" s="53"/>
      <c r="F32" s="53"/>
    </row>
    <row r="33" spans="1:7" outlineLevel="1" x14ac:dyDescent="0.45">
      <c r="A33" s="47" t="s">
        <v>739</v>
      </c>
      <c r="B33" s="49"/>
      <c r="C33" s="53"/>
      <c r="D33" s="53"/>
      <c r="E33" s="53"/>
      <c r="F33" s="53"/>
    </row>
    <row r="34" spans="1:7" outlineLevel="1" x14ac:dyDescent="0.45">
      <c r="A34" s="47" t="s">
        <v>740</v>
      </c>
      <c r="B34" s="49"/>
      <c r="C34" s="53"/>
      <c r="D34" s="53"/>
      <c r="E34" s="53"/>
      <c r="F34" s="53"/>
    </row>
    <row r="35" spans="1:7" ht="15" customHeight="1" x14ac:dyDescent="0.45">
      <c r="A35" s="56"/>
      <c r="B35" s="57" t="s">
        <v>741</v>
      </c>
      <c r="C35" s="56" t="s">
        <v>742</v>
      </c>
      <c r="D35" s="56" t="s">
        <v>743</v>
      </c>
      <c r="E35" s="58"/>
      <c r="F35" s="59" t="s">
        <v>707</v>
      </c>
      <c r="G35" s="59"/>
    </row>
    <row r="36" spans="1:7" x14ac:dyDescent="0.45">
      <c r="A36" s="47" t="s">
        <v>744</v>
      </c>
      <c r="B36" s="47" t="s">
        <v>745</v>
      </c>
      <c r="C36" s="122">
        <v>5.5085198360255204E-3</v>
      </c>
      <c r="D36" s="122">
        <v>0.14961368640082401</v>
      </c>
      <c r="E36" s="178"/>
      <c r="F36" s="122">
        <v>1.3800414935311801E-2</v>
      </c>
    </row>
    <row r="37" spans="1:7" hidden="1" outlineLevel="1" x14ac:dyDescent="0.45">
      <c r="A37" s="47" t="s">
        <v>746</v>
      </c>
      <c r="B37" s="53"/>
      <c r="C37" s="122"/>
      <c r="D37" s="122"/>
      <c r="E37" s="178"/>
      <c r="F37" s="122"/>
    </row>
    <row r="38" spans="1:7" hidden="1" outlineLevel="1" x14ac:dyDescent="0.45">
      <c r="A38" s="47" t="s">
        <v>747</v>
      </c>
      <c r="B38" s="53"/>
      <c r="C38" s="122"/>
      <c r="D38" s="122"/>
      <c r="E38" s="178"/>
      <c r="F38" s="122"/>
    </row>
    <row r="39" spans="1:7" hidden="1" outlineLevel="1" x14ac:dyDescent="0.45">
      <c r="A39" s="47" t="s">
        <v>748</v>
      </c>
      <c r="B39" s="53"/>
      <c r="C39" s="122"/>
      <c r="D39" s="122"/>
      <c r="E39" s="178"/>
      <c r="F39" s="122"/>
    </row>
    <row r="40" spans="1:7" hidden="1" outlineLevel="1" x14ac:dyDescent="0.45">
      <c r="A40" s="47" t="s">
        <v>749</v>
      </c>
      <c r="B40" s="53"/>
      <c r="C40" s="122"/>
      <c r="D40" s="122"/>
      <c r="E40" s="178"/>
      <c r="F40" s="122"/>
    </row>
    <row r="41" spans="1:7" hidden="1" outlineLevel="1" x14ac:dyDescent="0.45">
      <c r="A41" s="47" t="s">
        <v>750</v>
      </c>
      <c r="B41" s="53"/>
      <c r="C41" s="122"/>
      <c r="D41" s="122"/>
      <c r="E41" s="178"/>
      <c r="F41" s="122"/>
    </row>
    <row r="42" spans="1:7" hidden="1" outlineLevel="1" x14ac:dyDescent="0.45">
      <c r="A42" s="47" t="s">
        <v>751</v>
      </c>
      <c r="B42" s="53"/>
      <c r="C42" s="122"/>
      <c r="D42" s="122"/>
      <c r="E42" s="178"/>
      <c r="F42" s="122"/>
    </row>
    <row r="43" spans="1:7" ht="15" customHeight="1" collapsed="1" x14ac:dyDescent="0.45">
      <c r="A43" s="56"/>
      <c r="B43" s="57" t="s">
        <v>752</v>
      </c>
      <c r="C43" s="56" t="s">
        <v>742</v>
      </c>
      <c r="D43" s="56" t="s">
        <v>743</v>
      </c>
      <c r="E43" s="58"/>
      <c r="F43" s="59" t="s">
        <v>707</v>
      </c>
      <c r="G43" s="59"/>
    </row>
    <row r="44" spans="1:7" x14ac:dyDescent="0.45">
      <c r="A44" s="118" t="s">
        <v>753</v>
      </c>
      <c r="B44" s="119" t="s">
        <v>754</v>
      </c>
      <c r="C44" s="120">
        <f>SUM(C45:C71)</f>
        <v>1</v>
      </c>
      <c r="D44" s="120">
        <f>SUM(D45:D71)</f>
        <v>1</v>
      </c>
      <c r="E44" s="120"/>
      <c r="F44" s="120">
        <f>SUM(F45:F71)</f>
        <v>1</v>
      </c>
      <c r="G44" s="34"/>
    </row>
    <row r="45" spans="1:7" x14ac:dyDescent="0.45">
      <c r="A45" s="47" t="s">
        <v>755</v>
      </c>
      <c r="B45" s="47" t="s">
        <v>756</v>
      </c>
      <c r="C45" s="122">
        <v>0</v>
      </c>
      <c r="D45" s="122">
        <v>0</v>
      </c>
      <c r="E45" s="122"/>
      <c r="F45" s="122">
        <v>0</v>
      </c>
      <c r="G45" s="34"/>
    </row>
    <row r="46" spans="1:7" x14ac:dyDescent="0.45">
      <c r="A46" s="47" t="s">
        <v>757</v>
      </c>
      <c r="B46" s="47" t="s">
        <v>758</v>
      </c>
      <c r="C46" s="122">
        <v>0</v>
      </c>
      <c r="D46" s="122">
        <v>0</v>
      </c>
      <c r="E46" s="122"/>
      <c r="F46" s="122">
        <v>0</v>
      </c>
      <c r="G46" s="34"/>
    </row>
    <row r="47" spans="1:7" x14ac:dyDescent="0.45">
      <c r="A47" s="47" t="s">
        <v>759</v>
      </c>
      <c r="B47" s="47" t="s">
        <v>760</v>
      </c>
      <c r="C47" s="122">
        <v>0</v>
      </c>
      <c r="D47" s="122">
        <v>0</v>
      </c>
      <c r="E47" s="122"/>
      <c r="F47" s="122">
        <v>0</v>
      </c>
      <c r="G47" s="34"/>
    </row>
    <row r="48" spans="1:7" x14ac:dyDescent="0.45">
      <c r="A48" s="47" t="s">
        <v>761</v>
      </c>
      <c r="B48" s="47" t="s">
        <v>762</v>
      </c>
      <c r="C48" s="122">
        <v>0</v>
      </c>
      <c r="D48" s="122">
        <v>0</v>
      </c>
      <c r="E48" s="122"/>
      <c r="F48" s="122">
        <v>0</v>
      </c>
      <c r="G48" s="34"/>
    </row>
    <row r="49" spans="1:7" x14ac:dyDescent="0.45">
      <c r="A49" s="47" t="s">
        <v>763</v>
      </c>
      <c r="B49" s="47" t="s">
        <v>764</v>
      </c>
      <c r="C49" s="122">
        <v>0</v>
      </c>
      <c r="D49" s="122">
        <v>0</v>
      </c>
      <c r="E49" s="122"/>
      <c r="F49" s="122">
        <v>0</v>
      </c>
      <c r="G49" s="34"/>
    </row>
    <row r="50" spans="1:7" x14ac:dyDescent="0.45">
      <c r="A50" s="47" t="s">
        <v>765</v>
      </c>
      <c r="B50" s="47" t="s">
        <v>766</v>
      </c>
      <c r="C50" s="122">
        <v>0</v>
      </c>
      <c r="D50" s="122">
        <v>0</v>
      </c>
      <c r="E50" s="122"/>
      <c r="F50" s="122">
        <v>0</v>
      </c>
      <c r="G50" s="34"/>
    </row>
    <row r="51" spans="1:7" x14ac:dyDescent="0.45">
      <c r="A51" s="47" t="s">
        <v>767</v>
      </c>
      <c r="B51" s="47" t="s">
        <v>768</v>
      </c>
      <c r="C51" s="122">
        <v>0</v>
      </c>
      <c r="D51" s="122">
        <v>0</v>
      </c>
      <c r="E51" s="122"/>
      <c r="F51" s="122">
        <v>0</v>
      </c>
      <c r="G51" s="34"/>
    </row>
    <row r="52" spans="1:7" x14ac:dyDescent="0.45">
      <c r="A52" s="47" t="s">
        <v>769</v>
      </c>
      <c r="B52" s="47" t="s">
        <v>770</v>
      </c>
      <c r="C52" s="122">
        <v>0</v>
      </c>
      <c r="D52" s="122">
        <v>0</v>
      </c>
      <c r="E52" s="122"/>
      <c r="F52" s="122">
        <v>0</v>
      </c>
      <c r="G52" s="34"/>
    </row>
    <row r="53" spans="1:7" x14ac:dyDescent="0.45">
      <c r="A53" s="47" t="s">
        <v>771</v>
      </c>
      <c r="B53" s="47" t="s">
        <v>772</v>
      </c>
      <c r="C53" s="122">
        <v>0</v>
      </c>
      <c r="D53" s="122">
        <v>0</v>
      </c>
      <c r="E53" s="122"/>
      <c r="F53" s="122">
        <v>0</v>
      </c>
      <c r="G53" s="34"/>
    </row>
    <row r="54" spans="1:7" x14ac:dyDescent="0.45">
      <c r="A54" s="47" t="s">
        <v>773</v>
      </c>
      <c r="B54" s="47" t="s">
        <v>774</v>
      </c>
      <c r="C54" s="122">
        <v>0</v>
      </c>
      <c r="D54" s="122">
        <v>0</v>
      </c>
      <c r="E54" s="122"/>
      <c r="F54" s="122">
        <v>0</v>
      </c>
      <c r="G54" s="34"/>
    </row>
    <row r="55" spans="1:7" x14ac:dyDescent="0.45">
      <c r="A55" s="47" t="s">
        <v>775</v>
      </c>
      <c r="B55" s="47" t="s">
        <v>776</v>
      </c>
      <c r="C55" s="122">
        <v>0</v>
      </c>
      <c r="D55" s="122">
        <v>0</v>
      </c>
      <c r="E55" s="122"/>
      <c r="F55" s="122">
        <v>0</v>
      </c>
      <c r="G55" s="34"/>
    </row>
    <row r="56" spans="1:7" x14ac:dyDescent="0.45">
      <c r="A56" s="47" t="s">
        <v>777</v>
      </c>
      <c r="B56" s="47" t="s">
        <v>778</v>
      </c>
      <c r="C56" s="122">
        <v>0</v>
      </c>
      <c r="D56" s="122">
        <v>0</v>
      </c>
      <c r="E56" s="122"/>
      <c r="F56" s="122">
        <v>0</v>
      </c>
      <c r="G56" s="34"/>
    </row>
    <row r="57" spans="1:7" x14ac:dyDescent="0.45">
      <c r="A57" s="47" t="s">
        <v>779</v>
      </c>
      <c r="B57" s="47" t="s">
        <v>780</v>
      </c>
      <c r="C57" s="122">
        <v>0</v>
      </c>
      <c r="D57" s="122">
        <v>0</v>
      </c>
      <c r="E57" s="122"/>
      <c r="F57" s="122">
        <v>0</v>
      </c>
      <c r="G57" s="34"/>
    </row>
    <row r="58" spans="1:7" x14ac:dyDescent="0.45">
      <c r="A58" s="47" t="s">
        <v>781</v>
      </c>
      <c r="B58" s="47" t="s">
        <v>782</v>
      </c>
      <c r="C58" s="122">
        <v>0</v>
      </c>
      <c r="D58" s="122">
        <v>0</v>
      </c>
      <c r="E58" s="122"/>
      <c r="F58" s="122">
        <v>0</v>
      </c>
      <c r="G58" s="34"/>
    </row>
    <row r="59" spans="1:7" x14ac:dyDescent="0.45">
      <c r="A59" s="47" t="s">
        <v>783</v>
      </c>
      <c r="B59" s="47" t="s">
        <v>784</v>
      </c>
      <c r="C59" s="122">
        <v>0</v>
      </c>
      <c r="D59" s="122">
        <v>0</v>
      </c>
      <c r="E59" s="122"/>
      <c r="F59" s="122">
        <v>0</v>
      </c>
      <c r="G59" s="34"/>
    </row>
    <row r="60" spans="1:7" x14ac:dyDescent="0.45">
      <c r="A60" s="47" t="s">
        <v>785</v>
      </c>
      <c r="B60" s="47" t="s">
        <v>786</v>
      </c>
      <c r="C60" s="122">
        <v>0</v>
      </c>
      <c r="D60" s="122">
        <v>0</v>
      </c>
      <c r="E60" s="122"/>
      <c r="F60" s="122">
        <v>0</v>
      </c>
      <c r="G60" s="34"/>
    </row>
    <row r="61" spans="1:7" x14ac:dyDescent="0.45">
      <c r="A61" s="47" t="s">
        <v>787</v>
      </c>
      <c r="B61" s="47" t="s">
        <v>788</v>
      </c>
      <c r="C61" s="122">
        <v>0</v>
      </c>
      <c r="D61" s="122">
        <v>0</v>
      </c>
      <c r="E61" s="122"/>
      <c r="F61" s="122">
        <v>0</v>
      </c>
      <c r="G61" s="34"/>
    </row>
    <row r="62" spans="1:7" x14ac:dyDescent="0.45">
      <c r="A62" s="47" t="s">
        <v>789</v>
      </c>
      <c r="B62" s="47" t="s">
        <v>790</v>
      </c>
      <c r="C62" s="122">
        <v>0</v>
      </c>
      <c r="D62" s="122">
        <v>0</v>
      </c>
      <c r="E62" s="122"/>
      <c r="F62" s="122">
        <v>0</v>
      </c>
      <c r="G62" s="34"/>
    </row>
    <row r="63" spans="1:7" x14ac:dyDescent="0.45">
      <c r="A63" s="47" t="s">
        <v>791</v>
      </c>
      <c r="B63" s="47" t="s">
        <v>792</v>
      </c>
      <c r="C63" s="122">
        <v>0</v>
      </c>
      <c r="D63" s="122">
        <v>0</v>
      </c>
      <c r="E63" s="122"/>
      <c r="F63" s="122">
        <v>0</v>
      </c>
      <c r="G63" s="34"/>
    </row>
    <row r="64" spans="1:7" x14ac:dyDescent="0.45">
      <c r="A64" s="47" t="s">
        <v>793</v>
      </c>
      <c r="B64" s="47" t="s">
        <v>794</v>
      </c>
      <c r="C64" s="122">
        <v>0</v>
      </c>
      <c r="D64" s="122">
        <v>0</v>
      </c>
      <c r="E64" s="122"/>
      <c r="F64" s="122">
        <v>0</v>
      </c>
      <c r="G64" s="34"/>
    </row>
    <row r="65" spans="1:7" x14ac:dyDescent="0.45">
      <c r="A65" s="47" t="s">
        <v>795</v>
      </c>
      <c r="B65" s="47" t="s">
        <v>796</v>
      </c>
      <c r="C65" s="122">
        <v>0</v>
      </c>
      <c r="D65" s="122">
        <v>0</v>
      </c>
      <c r="E65" s="122"/>
      <c r="F65" s="122">
        <v>0</v>
      </c>
      <c r="G65" s="34"/>
    </row>
    <row r="66" spans="1:7" x14ac:dyDescent="0.45">
      <c r="A66" s="47" t="s">
        <v>797</v>
      </c>
      <c r="B66" s="47" t="s">
        <v>798</v>
      </c>
      <c r="C66" s="122">
        <v>0</v>
      </c>
      <c r="D66" s="122">
        <v>0</v>
      </c>
      <c r="E66" s="122"/>
      <c r="F66" s="122">
        <v>0</v>
      </c>
      <c r="G66" s="34"/>
    </row>
    <row r="67" spans="1:7" x14ac:dyDescent="0.45">
      <c r="A67" s="47" t="s">
        <v>799</v>
      </c>
      <c r="B67" s="47" t="s">
        <v>800</v>
      </c>
      <c r="C67" s="122">
        <v>0</v>
      </c>
      <c r="D67" s="122">
        <v>0</v>
      </c>
      <c r="E67" s="122"/>
      <c r="F67" s="122">
        <v>0</v>
      </c>
      <c r="G67" s="34"/>
    </row>
    <row r="68" spans="1:7" x14ac:dyDescent="0.45">
      <c r="A68" s="47" t="s">
        <v>801</v>
      </c>
      <c r="B68" s="47" t="s">
        <v>802</v>
      </c>
      <c r="C68" s="122">
        <v>0</v>
      </c>
      <c r="D68" s="122">
        <v>0</v>
      </c>
      <c r="E68" s="122"/>
      <c r="F68" s="122">
        <v>0</v>
      </c>
      <c r="G68" s="34"/>
    </row>
    <row r="69" spans="1:7" x14ac:dyDescent="0.45">
      <c r="A69" s="47" t="s">
        <v>803</v>
      </c>
      <c r="B69" s="47" t="s">
        <v>804</v>
      </c>
      <c r="C69" s="122">
        <v>0</v>
      </c>
      <c r="D69" s="122">
        <v>0</v>
      </c>
      <c r="E69" s="122"/>
      <c r="F69" s="122">
        <v>0</v>
      </c>
      <c r="G69" s="34"/>
    </row>
    <row r="70" spans="1:7" x14ac:dyDescent="0.45">
      <c r="A70" s="47" t="s">
        <v>805</v>
      </c>
      <c r="B70" s="47" t="s">
        <v>806</v>
      </c>
      <c r="C70" s="122">
        <v>1</v>
      </c>
      <c r="D70" s="122">
        <v>1</v>
      </c>
      <c r="E70" s="122"/>
      <c r="F70" s="122">
        <v>1</v>
      </c>
      <c r="G70" s="34"/>
    </row>
    <row r="71" spans="1:7" x14ac:dyDescent="0.45">
      <c r="A71" s="47" t="s">
        <v>807</v>
      </c>
      <c r="B71" s="47" t="s">
        <v>808</v>
      </c>
      <c r="C71" s="122">
        <v>0</v>
      </c>
      <c r="D71" s="122">
        <v>0</v>
      </c>
      <c r="E71" s="122"/>
      <c r="F71" s="122">
        <v>0</v>
      </c>
      <c r="G71" s="34"/>
    </row>
    <row r="72" spans="1:7" x14ac:dyDescent="0.45">
      <c r="A72" s="118" t="s">
        <v>809</v>
      </c>
      <c r="B72" s="119" t="s">
        <v>460</v>
      </c>
      <c r="C72" s="120">
        <f>SUM(C73:C75)</f>
        <v>0</v>
      </c>
      <c r="D72" s="120">
        <f>SUM(D73:D75)</f>
        <v>0</v>
      </c>
      <c r="E72" s="120"/>
      <c r="F72" s="120">
        <f>SUM(F73:F75)</f>
        <v>0</v>
      </c>
      <c r="G72" s="34"/>
    </row>
    <row r="73" spans="1:7" x14ac:dyDescent="0.45">
      <c r="A73" s="47" t="s">
        <v>810</v>
      </c>
      <c r="B73" s="47" t="s">
        <v>811</v>
      </c>
      <c r="C73" s="122">
        <v>0</v>
      </c>
      <c r="D73" s="122">
        <v>0</v>
      </c>
      <c r="E73" s="122"/>
      <c r="F73" s="122">
        <v>0</v>
      </c>
      <c r="G73" s="34"/>
    </row>
    <row r="74" spans="1:7" x14ac:dyDescent="0.45">
      <c r="A74" s="47" t="s">
        <v>812</v>
      </c>
      <c r="B74" s="47" t="s">
        <v>813</v>
      </c>
      <c r="C74" s="122">
        <v>0</v>
      </c>
      <c r="D74" s="122">
        <v>0</v>
      </c>
      <c r="E74" s="122"/>
      <c r="F74" s="122">
        <v>0</v>
      </c>
      <c r="G74" s="34"/>
    </row>
    <row r="75" spans="1:7" x14ac:dyDescent="0.45">
      <c r="A75" s="47" t="s">
        <v>814</v>
      </c>
      <c r="B75" s="47" t="s">
        <v>815</v>
      </c>
      <c r="C75" s="122">
        <v>0</v>
      </c>
      <c r="D75" s="122">
        <v>0</v>
      </c>
      <c r="E75" s="122"/>
      <c r="F75" s="122">
        <v>0</v>
      </c>
      <c r="G75" s="34"/>
    </row>
    <row r="76" spans="1:7" x14ac:dyDescent="0.45">
      <c r="A76" s="118" t="s">
        <v>816</v>
      </c>
      <c r="B76" s="119" t="s">
        <v>257</v>
      </c>
      <c r="C76" s="120">
        <f>SUM(C77:C87)</f>
        <v>0</v>
      </c>
      <c r="D76" s="120">
        <f>SUM(D77:D87)</f>
        <v>0</v>
      </c>
      <c r="E76" s="120"/>
      <c r="F76" s="120">
        <f>SUM(F77:F87)</f>
        <v>0</v>
      </c>
      <c r="G76" s="34"/>
    </row>
    <row r="77" spans="1:7" x14ac:dyDescent="0.45">
      <c r="A77" s="47" t="s">
        <v>817</v>
      </c>
      <c r="B77" s="60" t="s">
        <v>462</v>
      </c>
      <c r="C77" s="122">
        <v>0</v>
      </c>
      <c r="D77" s="122">
        <v>0</v>
      </c>
      <c r="E77" s="122"/>
      <c r="F77" s="122">
        <v>0</v>
      </c>
      <c r="G77" s="34"/>
    </row>
    <row r="78" spans="1:7" x14ac:dyDescent="0.45">
      <c r="A78" s="47" t="s">
        <v>818</v>
      </c>
      <c r="B78" s="47" t="s">
        <v>464</v>
      </c>
      <c r="C78" s="122">
        <v>0</v>
      </c>
      <c r="D78" s="122">
        <v>0</v>
      </c>
      <c r="E78" s="122"/>
      <c r="F78" s="122">
        <v>0</v>
      </c>
      <c r="G78" s="34"/>
    </row>
    <row r="79" spans="1:7" x14ac:dyDescent="0.45">
      <c r="A79" s="47" t="s">
        <v>819</v>
      </c>
      <c r="B79" s="60" t="s">
        <v>466</v>
      </c>
      <c r="C79" s="122">
        <v>0</v>
      </c>
      <c r="D79" s="122">
        <v>0</v>
      </c>
      <c r="E79" s="122"/>
      <c r="F79" s="122">
        <v>0</v>
      </c>
      <c r="G79" s="34"/>
    </row>
    <row r="80" spans="1:7" x14ac:dyDescent="0.45">
      <c r="A80" s="47" t="s">
        <v>820</v>
      </c>
      <c r="B80" s="60" t="s">
        <v>468</v>
      </c>
      <c r="C80" s="122">
        <v>0</v>
      </c>
      <c r="D80" s="122">
        <v>0</v>
      </c>
      <c r="E80" s="122"/>
      <c r="F80" s="122">
        <v>0</v>
      </c>
      <c r="G80" s="34"/>
    </row>
    <row r="81" spans="1:7" x14ac:dyDescent="0.45">
      <c r="A81" s="47" t="s">
        <v>821</v>
      </c>
      <c r="B81" s="60" t="s">
        <v>470</v>
      </c>
      <c r="C81" s="122">
        <v>0</v>
      </c>
      <c r="D81" s="122">
        <v>0</v>
      </c>
      <c r="E81" s="122"/>
      <c r="F81" s="122">
        <v>0</v>
      </c>
      <c r="G81" s="34"/>
    </row>
    <row r="82" spans="1:7" x14ac:dyDescent="0.45">
      <c r="A82" s="47" t="s">
        <v>822</v>
      </c>
      <c r="B82" s="60" t="s">
        <v>472</v>
      </c>
      <c r="C82" s="122">
        <v>0</v>
      </c>
      <c r="D82" s="122">
        <v>0</v>
      </c>
      <c r="E82" s="122"/>
      <c r="F82" s="122">
        <v>0</v>
      </c>
      <c r="G82" s="34"/>
    </row>
    <row r="83" spans="1:7" x14ac:dyDescent="0.45">
      <c r="A83" s="47" t="s">
        <v>823</v>
      </c>
      <c r="B83" s="60" t="s">
        <v>474</v>
      </c>
      <c r="C83" s="122">
        <v>0</v>
      </c>
      <c r="D83" s="122">
        <v>0</v>
      </c>
      <c r="E83" s="122"/>
      <c r="F83" s="122">
        <v>0</v>
      </c>
      <c r="G83" s="34"/>
    </row>
    <row r="84" spans="1:7" x14ac:dyDescent="0.45">
      <c r="A84" s="47" t="s">
        <v>824</v>
      </c>
      <c r="B84" s="60" t="s">
        <v>476</v>
      </c>
      <c r="C84" s="122">
        <v>0</v>
      </c>
      <c r="D84" s="122">
        <v>0</v>
      </c>
      <c r="E84" s="122"/>
      <c r="F84" s="122">
        <v>0</v>
      </c>
      <c r="G84" s="34"/>
    </row>
    <row r="85" spans="1:7" x14ac:dyDescent="0.45">
      <c r="A85" s="47" t="s">
        <v>825</v>
      </c>
      <c r="B85" s="60" t="s">
        <v>478</v>
      </c>
      <c r="C85" s="122">
        <v>0</v>
      </c>
      <c r="D85" s="122">
        <v>0</v>
      </c>
      <c r="E85" s="122"/>
      <c r="F85" s="122">
        <v>0</v>
      </c>
      <c r="G85" s="34"/>
    </row>
    <row r="86" spans="1:7" x14ac:dyDescent="0.45">
      <c r="A86" s="47" t="s">
        <v>826</v>
      </c>
      <c r="B86" s="60" t="s">
        <v>480</v>
      </c>
      <c r="C86" s="122">
        <v>0</v>
      </c>
      <c r="D86" s="122">
        <v>0</v>
      </c>
      <c r="E86" s="122"/>
      <c r="F86" s="122">
        <v>0</v>
      </c>
      <c r="G86" s="34"/>
    </row>
    <row r="87" spans="1:7" x14ac:dyDescent="0.45">
      <c r="A87" s="47" t="s">
        <v>827</v>
      </c>
      <c r="B87" s="60" t="s">
        <v>257</v>
      </c>
      <c r="C87" s="122">
        <v>0</v>
      </c>
      <c r="D87" s="122">
        <v>0</v>
      </c>
      <c r="E87" s="122"/>
      <c r="F87" s="122">
        <v>0</v>
      </c>
      <c r="G87" s="34"/>
    </row>
    <row r="88" spans="1:7" hidden="1" outlineLevel="1" x14ac:dyDescent="0.45">
      <c r="A88" s="47" t="s">
        <v>828</v>
      </c>
      <c r="B88" s="154" t="s">
        <v>261</v>
      </c>
      <c r="C88" s="122"/>
      <c r="D88" s="122"/>
      <c r="E88" s="122"/>
      <c r="F88" s="122"/>
      <c r="G88" s="34"/>
    </row>
    <row r="89" spans="1:7" hidden="1" outlineLevel="1" x14ac:dyDescent="0.45">
      <c r="A89" s="47" t="s">
        <v>829</v>
      </c>
      <c r="B89" s="154" t="s">
        <v>261</v>
      </c>
      <c r="C89" s="122"/>
      <c r="D89" s="122"/>
      <c r="E89" s="122"/>
      <c r="F89" s="122"/>
      <c r="G89" s="34"/>
    </row>
    <row r="90" spans="1:7" hidden="1" outlineLevel="1" x14ac:dyDescent="0.45">
      <c r="A90" s="47" t="s">
        <v>830</v>
      </c>
      <c r="B90" s="154" t="s">
        <v>261</v>
      </c>
      <c r="C90" s="122"/>
      <c r="D90" s="122"/>
      <c r="E90" s="122"/>
      <c r="F90" s="122"/>
      <c r="G90" s="34"/>
    </row>
    <row r="91" spans="1:7" hidden="1" outlineLevel="1" x14ac:dyDescent="0.45">
      <c r="A91" s="47" t="s">
        <v>831</v>
      </c>
      <c r="B91" s="154" t="s">
        <v>261</v>
      </c>
      <c r="C91" s="122"/>
      <c r="D91" s="122"/>
      <c r="E91" s="122"/>
      <c r="F91" s="122"/>
      <c r="G91" s="34"/>
    </row>
    <row r="92" spans="1:7" hidden="1" outlineLevel="1" x14ac:dyDescent="0.45">
      <c r="A92" s="47" t="s">
        <v>832</v>
      </c>
      <c r="B92" s="154" t="s">
        <v>261</v>
      </c>
      <c r="C92" s="122"/>
      <c r="D92" s="122"/>
      <c r="E92" s="122"/>
      <c r="F92" s="122"/>
      <c r="G92" s="34"/>
    </row>
    <row r="93" spans="1:7" hidden="1" outlineLevel="1" x14ac:dyDescent="0.45">
      <c r="A93" s="47" t="s">
        <v>833</v>
      </c>
      <c r="B93" s="154" t="s">
        <v>261</v>
      </c>
      <c r="C93" s="122"/>
      <c r="D93" s="122"/>
      <c r="E93" s="122"/>
      <c r="F93" s="122"/>
      <c r="G93" s="34"/>
    </row>
    <row r="94" spans="1:7" hidden="1" outlineLevel="1" x14ac:dyDescent="0.45">
      <c r="A94" s="47" t="s">
        <v>834</v>
      </c>
      <c r="B94" s="154" t="s">
        <v>261</v>
      </c>
      <c r="C94" s="122"/>
      <c r="D94" s="122"/>
      <c r="E94" s="122"/>
      <c r="F94" s="122"/>
      <c r="G94" s="34"/>
    </row>
    <row r="95" spans="1:7" hidden="1" outlineLevel="1" x14ac:dyDescent="0.45">
      <c r="A95" s="47" t="s">
        <v>835</v>
      </c>
      <c r="B95" s="154" t="s">
        <v>261</v>
      </c>
      <c r="C95" s="122"/>
      <c r="D95" s="122"/>
      <c r="E95" s="122"/>
      <c r="F95" s="122"/>
      <c r="G95" s="34"/>
    </row>
    <row r="96" spans="1:7" hidden="1" outlineLevel="1" x14ac:dyDescent="0.45">
      <c r="A96" s="47" t="s">
        <v>836</v>
      </c>
      <c r="B96" s="154" t="s">
        <v>261</v>
      </c>
      <c r="C96" s="122"/>
      <c r="D96" s="122"/>
      <c r="E96" s="122"/>
      <c r="F96" s="122"/>
      <c r="G96" s="34"/>
    </row>
    <row r="97" spans="1:7" hidden="1" outlineLevel="1" x14ac:dyDescent="0.45">
      <c r="A97" s="47" t="s">
        <v>837</v>
      </c>
      <c r="B97" s="154" t="s">
        <v>261</v>
      </c>
      <c r="C97" s="122"/>
      <c r="D97" s="122"/>
      <c r="E97" s="122"/>
      <c r="F97" s="122"/>
      <c r="G97" s="34"/>
    </row>
    <row r="98" spans="1:7" ht="15" customHeight="1" collapsed="1" x14ac:dyDescent="0.45">
      <c r="A98" s="56"/>
      <c r="B98" s="85" t="s">
        <v>838</v>
      </c>
      <c r="C98" s="56" t="s">
        <v>742</v>
      </c>
      <c r="D98" s="56" t="s">
        <v>743</v>
      </c>
      <c r="E98" s="58"/>
      <c r="F98" s="59" t="s">
        <v>707</v>
      </c>
      <c r="G98" s="59"/>
    </row>
    <row r="99" spans="1:7" x14ac:dyDescent="0.45">
      <c r="A99" s="118" t="s">
        <v>839</v>
      </c>
      <c r="B99" s="119" t="s">
        <v>840</v>
      </c>
      <c r="C99" s="120">
        <f>SUM(C100:C148)</f>
        <v>0.99999999999999067</v>
      </c>
      <c r="D99" s="120">
        <f>SUM(D100:D148)</f>
        <v>0.99999999999999856</v>
      </c>
      <c r="E99" s="120"/>
      <c r="F99" s="120">
        <f>SUM(F100:F148)</f>
        <v>0.999999999999997</v>
      </c>
      <c r="G99" s="34"/>
    </row>
    <row r="100" spans="1:7" x14ac:dyDescent="0.45">
      <c r="A100" s="47" t="s">
        <v>841</v>
      </c>
      <c r="B100" s="145" t="s">
        <v>1674</v>
      </c>
      <c r="C100" s="122">
        <v>6.3139135209664993E-2</v>
      </c>
      <c r="D100" s="122">
        <v>9.0570746450338538E-2</v>
      </c>
      <c r="E100" s="122"/>
      <c r="F100" s="122">
        <v>6.5648164016851224E-2</v>
      </c>
      <c r="G100" s="34"/>
    </row>
    <row r="101" spans="1:7" x14ac:dyDescent="0.45">
      <c r="A101" s="47" t="s">
        <v>842</v>
      </c>
      <c r="B101" s="145" t="s">
        <v>1675</v>
      </c>
      <c r="C101" s="122">
        <v>8.586244627951909E-3</v>
      </c>
      <c r="D101" s="122">
        <v>6.2380447933071508E-3</v>
      </c>
      <c r="E101" s="122"/>
      <c r="F101" s="122">
        <v>8.3714668309621057E-3</v>
      </c>
      <c r="G101" s="34"/>
    </row>
    <row r="102" spans="1:7" x14ac:dyDescent="0.45">
      <c r="A102" s="47" t="s">
        <v>843</v>
      </c>
      <c r="B102" s="145" t="s">
        <v>1676</v>
      </c>
      <c r="C102" s="122">
        <v>1.7431822609862469E-2</v>
      </c>
      <c r="D102" s="122">
        <v>9.5122832404887347E-3</v>
      </c>
      <c r="E102" s="122"/>
      <c r="F102" s="122">
        <v>1.670746295621078E-2</v>
      </c>
      <c r="G102" s="34"/>
    </row>
    <row r="103" spans="1:7" x14ac:dyDescent="0.45">
      <c r="A103" s="47" t="s">
        <v>844</v>
      </c>
      <c r="B103" s="145" t="s">
        <v>1677</v>
      </c>
      <c r="C103" s="122">
        <v>1.7419215627606097E-2</v>
      </c>
      <c r="D103" s="122">
        <v>2.8762772150596545E-2</v>
      </c>
      <c r="E103" s="122"/>
      <c r="F103" s="122">
        <v>1.8456752571477952E-2</v>
      </c>
      <c r="G103" s="34"/>
    </row>
    <row r="104" spans="1:7" x14ac:dyDescent="0.45">
      <c r="A104" s="47" t="s">
        <v>845</v>
      </c>
      <c r="B104" s="145" t="s">
        <v>1678</v>
      </c>
      <c r="C104" s="122">
        <v>3.0019169023787158E-2</v>
      </c>
      <c r="D104" s="122">
        <v>5.9261722340201911E-2</v>
      </c>
      <c r="E104" s="122"/>
      <c r="F104" s="122">
        <v>3.2693835415886469E-2</v>
      </c>
      <c r="G104" s="34"/>
    </row>
    <row r="105" spans="1:7" x14ac:dyDescent="0.45">
      <c r="A105" s="47" t="s">
        <v>846</v>
      </c>
      <c r="B105" s="145" t="s">
        <v>1679</v>
      </c>
      <c r="C105" s="122">
        <v>1.8728669663271535E-2</v>
      </c>
      <c r="D105" s="122">
        <v>2.5655757865208462E-2</v>
      </c>
      <c r="E105" s="122"/>
      <c r="F105" s="122">
        <v>1.9362254898061208E-2</v>
      </c>
      <c r="G105" s="34"/>
    </row>
    <row r="106" spans="1:7" x14ac:dyDescent="0.45">
      <c r="A106" s="47" t="s">
        <v>847</v>
      </c>
      <c r="B106" s="145" t="s">
        <v>1680</v>
      </c>
      <c r="C106" s="122">
        <v>4.8725581785641426E-3</v>
      </c>
      <c r="D106" s="122">
        <v>1.2898791407357955E-3</v>
      </c>
      <c r="E106" s="122"/>
      <c r="F106" s="122">
        <v>4.5448688994347919E-3</v>
      </c>
      <c r="G106" s="34"/>
    </row>
    <row r="107" spans="1:7" x14ac:dyDescent="0.45">
      <c r="A107" s="47" t="s">
        <v>848</v>
      </c>
      <c r="B107" s="145" t="s">
        <v>1681</v>
      </c>
      <c r="C107" s="122">
        <v>1.0398818651709675E-2</v>
      </c>
      <c r="D107" s="122">
        <v>6.1552774772637231E-3</v>
      </c>
      <c r="E107" s="122"/>
      <c r="F107" s="122">
        <v>1.0010683701934002E-2</v>
      </c>
      <c r="G107" s="34"/>
    </row>
    <row r="108" spans="1:7" x14ac:dyDescent="0.45">
      <c r="A108" s="47" t="s">
        <v>849</v>
      </c>
      <c r="B108" s="145" t="s">
        <v>1682</v>
      </c>
      <c r="C108" s="122">
        <v>5.0196255152191158E-2</v>
      </c>
      <c r="D108" s="122">
        <v>3.5959516986938306E-2</v>
      </c>
      <c r="E108" s="122"/>
      <c r="F108" s="122">
        <v>4.8894093720127027E-2</v>
      </c>
      <c r="G108" s="34"/>
    </row>
    <row r="109" spans="1:7" x14ac:dyDescent="0.45">
      <c r="A109" s="47" t="s">
        <v>850</v>
      </c>
      <c r="B109" s="145" t="s">
        <v>1683</v>
      </c>
      <c r="C109" s="122">
        <v>7.1951353460928263E-2</v>
      </c>
      <c r="D109" s="122">
        <v>5.5056415236980807E-2</v>
      </c>
      <c r="E109" s="122"/>
      <c r="F109" s="122">
        <v>7.0406060101103535E-2</v>
      </c>
      <c r="G109" s="34"/>
    </row>
    <row r="110" spans="1:7" x14ac:dyDescent="0.45">
      <c r="A110" s="47" t="s">
        <v>851</v>
      </c>
      <c r="B110" s="145" t="s">
        <v>1684</v>
      </c>
      <c r="C110" s="122">
        <v>1.3827771637242889E-5</v>
      </c>
      <c r="D110" s="122">
        <v>0</v>
      </c>
      <c r="E110" s="122"/>
      <c r="F110" s="122">
        <v>1.256301627626027E-5</v>
      </c>
      <c r="G110" s="34"/>
    </row>
    <row r="111" spans="1:7" x14ac:dyDescent="0.45">
      <c r="A111" s="47" t="s">
        <v>852</v>
      </c>
      <c r="B111" s="145" t="s">
        <v>1685</v>
      </c>
      <c r="C111" s="122">
        <v>2.0247665439501968E-2</v>
      </c>
      <c r="D111" s="122">
        <v>1.7401226777736374E-2</v>
      </c>
      <c r="E111" s="122"/>
      <c r="F111" s="122">
        <v>1.9987316292031283E-2</v>
      </c>
      <c r="G111" s="34"/>
    </row>
    <row r="112" spans="1:7" x14ac:dyDescent="0.45">
      <c r="A112" s="47" t="s">
        <v>853</v>
      </c>
      <c r="B112" s="145" t="s">
        <v>1686</v>
      </c>
      <c r="C112" s="122">
        <v>0.49320962134372187</v>
      </c>
      <c r="D112" s="122">
        <v>0.40524071703693726</v>
      </c>
      <c r="E112" s="122"/>
      <c r="F112" s="122">
        <v>0.48516355678317774</v>
      </c>
      <c r="G112" s="34"/>
    </row>
    <row r="113" spans="1:7" x14ac:dyDescent="0.45">
      <c r="A113" s="47" t="s">
        <v>854</v>
      </c>
      <c r="B113" s="145" t="s">
        <v>1687</v>
      </c>
      <c r="C113" s="122">
        <v>4.8180107164743202E-3</v>
      </c>
      <c r="D113" s="122">
        <v>1.453595486779367E-3</v>
      </c>
      <c r="E113" s="122"/>
      <c r="F113" s="122">
        <v>4.5102849085887145E-3</v>
      </c>
      <c r="G113" s="34"/>
    </row>
    <row r="114" spans="1:7" x14ac:dyDescent="0.45">
      <c r="A114" s="47" t="s">
        <v>855</v>
      </c>
      <c r="B114" s="145" t="s">
        <v>1688</v>
      </c>
      <c r="C114" s="122">
        <v>0.12200569211999197</v>
      </c>
      <c r="D114" s="122">
        <v>0.20167444029544873</v>
      </c>
      <c r="E114" s="122"/>
      <c r="F114" s="122">
        <v>0.1292925839635268</v>
      </c>
      <c r="G114" s="34"/>
    </row>
    <row r="115" spans="1:7" x14ac:dyDescent="0.45">
      <c r="A115" s="47" t="s">
        <v>856</v>
      </c>
      <c r="B115" s="145" t="s">
        <v>1689</v>
      </c>
      <c r="C115" s="122">
        <v>2.3435253720596438E-5</v>
      </c>
      <c r="D115" s="122">
        <v>0</v>
      </c>
      <c r="E115" s="122"/>
      <c r="F115" s="122">
        <v>2.1291751241912021E-5</v>
      </c>
      <c r="G115" s="34"/>
    </row>
    <row r="116" spans="1:7" x14ac:dyDescent="0.45">
      <c r="A116" s="47" t="s">
        <v>857</v>
      </c>
      <c r="B116" s="145" t="s">
        <v>1690</v>
      </c>
      <c r="C116" s="122">
        <v>7.4705075001965269E-3</v>
      </c>
      <c r="D116" s="122">
        <v>2.766573069908961E-3</v>
      </c>
      <c r="E116" s="122"/>
      <c r="F116" s="122">
        <v>7.0402627402676599E-3</v>
      </c>
      <c r="G116" s="34"/>
    </row>
    <row r="117" spans="1:7" x14ac:dyDescent="0.45">
      <c r="A117" s="47" t="s">
        <v>858</v>
      </c>
      <c r="B117" s="145" t="s">
        <v>1691</v>
      </c>
      <c r="C117" s="122">
        <v>2.2725625998846594E-3</v>
      </c>
      <c r="D117" s="122">
        <v>5.5823584889304915E-3</v>
      </c>
      <c r="E117" s="122"/>
      <c r="F117" s="122">
        <v>2.5752926567764473E-3</v>
      </c>
      <c r="G117" s="34"/>
    </row>
    <row r="118" spans="1:7" x14ac:dyDescent="0.45">
      <c r="A118" s="47" t="s">
        <v>859</v>
      </c>
      <c r="B118" s="145" t="s">
        <v>1692</v>
      </c>
      <c r="C118" s="122">
        <v>5.7195435049324138E-2</v>
      </c>
      <c r="D118" s="122">
        <v>4.7418673162197354E-2</v>
      </c>
      <c r="E118" s="122"/>
      <c r="F118" s="122">
        <v>5.6301204776061028E-2</v>
      </c>
      <c r="G118" s="34"/>
    </row>
    <row r="119" spans="1:7" x14ac:dyDescent="0.45">
      <c r="A119" s="47" t="s">
        <v>860</v>
      </c>
      <c r="B119" s="145" t="s">
        <v>1693</v>
      </c>
      <c r="C119" s="122">
        <v>0</v>
      </c>
      <c r="D119" s="122">
        <v>0</v>
      </c>
      <c r="E119" s="122"/>
      <c r="F119" s="122">
        <v>0</v>
      </c>
      <c r="G119" s="34"/>
    </row>
    <row r="120" spans="1:7" x14ac:dyDescent="0.45">
      <c r="A120" s="47" t="s">
        <v>861</v>
      </c>
      <c r="B120" s="145"/>
      <c r="C120" s="122"/>
      <c r="D120" s="122"/>
      <c r="E120" s="122"/>
      <c r="F120" s="122"/>
      <c r="G120" s="34"/>
    </row>
    <row r="121" spans="1:7" x14ac:dyDescent="0.45">
      <c r="A121" s="47" t="s">
        <v>862</v>
      </c>
      <c r="B121" s="145"/>
      <c r="C121" s="122"/>
      <c r="D121" s="122"/>
      <c r="E121" s="122"/>
      <c r="F121" s="122"/>
      <c r="G121" s="34"/>
    </row>
    <row r="122" spans="1:7" x14ac:dyDescent="0.45">
      <c r="A122" s="47" t="s">
        <v>863</v>
      </c>
      <c r="B122" s="145"/>
      <c r="C122" s="122"/>
      <c r="D122" s="122"/>
      <c r="E122" s="122"/>
      <c r="F122" s="122"/>
      <c r="G122" s="34"/>
    </row>
    <row r="123" spans="1:7" x14ac:dyDescent="0.45">
      <c r="A123" s="47" t="s">
        <v>864</v>
      </c>
      <c r="B123" s="145"/>
      <c r="C123" s="122"/>
      <c r="D123" s="122"/>
      <c r="E123" s="122"/>
      <c r="F123" s="122"/>
      <c r="G123" s="34"/>
    </row>
    <row r="124" spans="1:7" x14ac:dyDescent="0.45">
      <c r="A124" s="47" t="s">
        <v>865</v>
      </c>
      <c r="B124" s="145"/>
      <c r="C124" s="122"/>
      <c r="D124" s="122"/>
      <c r="E124" s="122"/>
      <c r="F124" s="122"/>
      <c r="G124" s="34"/>
    </row>
    <row r="125" spans="1:7" x14ac:dyDescent="0.45">
      <c r="A125" s="47" t="s">
        <v>866</v>
      </c>
      <c r="B125" s="145"/>
      <c r="C125" s="122"/>
      <c r="D125" s="122"/>
      <c r="E125" s="122"/>
      <c r="F125" s="122"/>
      <c r="G125" s="34"/>
    </row>
    <row r="126" spans="1:7" x14ac:dyDescent="0.45">
      <c r="A126" s="47" t="s">
        <v>867</v>
      </c>
      <c r="B126" s="145"/>
      <c r="C126" s="122"/>
      <c r="D126" s="122"/>
      <c r="E126" s="122"/>
      <c r="F126" s="122"/>
      <c r="G126" s="34"/>
    </row>
    <row r="127" spans="1:7" x14ac:dyDescent="0.45">
      <c r="A127" s="47" t="s">
        <v>868</v>
      </c>
      <c r="B127" s="145"/>
      <c r="C127" s="122"/>
      <c r="D127" s="122"/>
      <c r="E127" s="122"/>
      <c r="F127" s="122"/>
      <c r="G127" s="34"/>
    </row>
    <row r="128" spans="1:7" x14ac:dyDescent="0.45">
      <c r="A128" s="47" t="s">
        <v>869</v>
      </c>
      <c r="B128" s="145"/>
      <c r="C128" s="122"/>
      <c r="D128" s="122"/>
      <c r="E128" s="122"/>
      <c r="F128" s="122"/>
      <c r="G128" s="34"/>
    </row>
    <row r="129" spans="1:7" x14ac:dyDescent="0.45">
      <c r="A129" s="47" t="s">
        <v>870</v>
      </c>
      <c r="B129" s="145"/>
      <c r="C129" s="122"/>
      <c r="D129" s="122"/>
      <c r="E129" s="122"/>
      <c r="F129" s="122"/>
      <c r="G129" s="34"/>
    </row>
    <row r="130" spans="1:7" x14ac:dyDescent="0.45">
      <c r="A130" s="47" t="s">
        <v>871</v>
      </c>
      <c r="B130" s="145"/>
      <c r="C130" s="122"/>
      <c r="D130" s="122"/>
      <c r="E130" s="122"/>
      <c r="F130" s="122"/>
      <c r="G130" s="34"/>
    </row>
    <row r="131" spans="1:7" x14ac:dyDescent="0.45">
      <c r="A131" s="47" t="s">
        <v>872</v>
      </c>
      <c r="B131" s="145"/>
      <c r="C131" s="122"/>
      <c r="D131" s="122"/>
      <c r="E131" s="122"/>
      <c r="F131" s="122"/>
      <c r="G131" s="34"/>
    </row>
    <row r="132" spans="1:7" x14ac:dyDescent="0.45">
      <c r="A132" s="47" t="s">
        <v>873</v>
      </c>
      <c r="B132" s="145"/>
      <c r="C132" s="122"/>
      <c r="D132" s="122"/>
      <c r="E132" s="122"/>
      <c r="F132" s="122"/>
      <c r="G132" s="34"/>
    </row>
    <row r="133" spans="1:7" x14ac:dyDescent="0.45">
      <c r="A133" s="47" t="s">
        <v>874</v>
      </c>
      <c r="B133" s="145"/>
      <c r="C133" s="122"/>
      <c r="D133" s="122"/>
      <c r="E133" s="122"/>
      <c r="F133" s="122"/>
      <c r="G133" s="34"/>
    </row>
    <row r="134" spans="1:7" x14ac:dyDescent="0.45">
      <c r="A134" s="47" t="s">
        <v>875</v>
      </c>
      <c r="B134" s="145"/>
      <c r="C134" s="122"/>
      <c r="D134" s="122"/>
      <c r="E134" s="122"/>
      <c r="F134" s="122"/>
      <c r="G134" s="34"/>
    </row>
    <row r="135" spans="1:7" x14ac:dyDescent="0.45">
      <c r="A135" s="47" t="s">
        <v>876</v>
      </c>
      <c r="B135" s="145"/>
      <c r="C135" s="122"/>
      <c r="D135" s="122"/>
      <c r="E135" s="122"/>
      <c r="F135" s="122"/>
      <c r="G135" s="34"/>
    </row>
    <row r="136" spans="1:7" x14ac:dyDescent="0.45">
      <c r="A136" s="47" t="s">
        <v>877</v>
      </c>
      <c r="B136" s="145"/>
      <c r="C136" s="122"/>
      <c r="D136" s="122"/>
      <c r="E136" s="122"/>
      <c r="F136" s="122"/>
      <c r="G136" s="34"/>
    </row>
    <row r="137" spans="1:7" x14ac:dyDescent="0.45">
      <c r="A137" s="47" t="s">
        <v>878</v>
      </c>
      <c r="B137" s="145"/>
      <c r="C137" s="122"/>
      <c r="D137" s="122"/>
      <c r="E137" s="122"/>
      <c r="F137" s="122"/>
      <c r="G137" s="34"/>
    </row>
    <row r="138" spans="1:7" x14ac:dyDescent="0.45">
      <c r="A138" s="47" t="s">
        <v>879</v>
      </c>
      <c r="B138" s="145"/>
      <c r="C138" s="122"/>
      <c r="D138" s="122"/>
      <c r="E138" s="122"/>
      <c r="F138" s="122"/>
      <c r="G138" s="34"/>
    </row>
    <row r="139" spans="1:7" x14ac:dyDescent="0.45">
      <c r="A139" s="47" t="s">
        <v>880</v>
      </c>
      <c r="B139" s="145"/>
      <c r="C139" s="122"/>
      <c r="D139" s="122"/>
      <c r="E139" s="122"/>
      <c r="F139" s="122"/>
      <c r="G139" s="34"/>
    </row>
    <row r="140" spans="1:7" x14ac:dyDescent="0.45">
      <c r="A140" s="47" t="s">
        <v>881</v>
      </c>
      <c r="B140" s="145"/>
      <c r="C140" s="122"/>
      <c r="D140" s="122"/>
      <c r="E140" s="122"/>
      <c r="F140" s="122"/>
      <c r="G140" s="34"/>
    </row>
    <row r="141" spans="1:7" x14ac:dyDescent="0.45">
      <c r="A141" s="47" t="s">
        <v>882</v>
      </c>
      <c r="B141" s="145"/>
      <c r="C141" s="122"/>
      <c r="D141" s="122"/>
      <c r="E141" s="122"/>
      <c r="F141" s="122"/>
      <c r="G141" s="34"/>
    </row>
    <row r="142" spans="1:7" x14ac:dyDescent="0.45">
      <c r="A142" s="47" t="s">
        <v>883</v>
      </c>
      <c r="B142" s="145"/>
      <c r="C142" s="122"/>
      <c r="D142" s="122"/>
      <c r="E142" s="122"/>
      <c r="F142" s="122"/>
      <c r="G142" s="34"/>
    </row>
    <row r="143" spans="1:7" x14ac:dyDescent="0.45">
      <c r="A143" s="47" t="s">
        <v>884</v>
      </c>
      <c r="B143" s="145"/>
      <c r="C143" s="122"/>
      <c r="D143" s="122"/>
      <c r="E143" s="122"/>
      <c r="F143" s="122"/>
      <c r="G143" s="34"/>
    </row>
    <row r="144" spans="1:7" x14ac:dyDescent="0.45">
      <c r="A144" s="47" t="s">
        <v>885</v>
      </c>
      <c r="B144" s="145"/>
      <c r="C144" s="122"/>
      <c r="D144" s="122"/>
      <c r="E144" s="122"/>
      <c r="F144" s="122"/>
      <c r="G144" s="34"/>
    </row>
    <row r="145" spans="1:7" x14ac:dyDescent="0.45">
      <c r="A145" s="47" t="s">
        <v>886</v>
      </c>
      <c r="B145" s="145"/>
      <c r="C145" s="122"/>
      <c r="D145" s="122"/>
      <c r="E145" s="122"/>
      <c r="F145" s="122"/>
      <c r="G145" s="34"/>
    </row>
    <row r="146" spans="1:7" x14ac:dyDescent="0.45">
      <c r="A146" s="47" t="s">
        <v>887</v>
      </c>
      <c r="B146" s="145"/>
      <c r="C146" s="122"/>
      <c r="D146" s="122"/>
      <c r="E146" s="122"/>
      <c r="F146" s="122"/>
      <c r="G146" s="34"/>
    </row>
    <row r="147" spans="1:7" x14ac:dyDescent="0.45">
      <c r="A147" s="47" t="s">
        <v>888</v>
      </c>
      <c r="B147" s="145"/>
      <c r="C147" s="122"/>
      <c r="D147" s="122"/>
      <c r="E147" s="122"/>
      <c r="F147" s="122"/>
      <c r="G147" s="34"/>
    </row>
    <row r="148" spans="1:7" x14ac:dyDescent="0.45">
      <c r="A148" s="47" t="s">
        <v>889</v>
      </c>
      <c r="B148" s="145"/>
      <c r="C148" s="122"/>
      <c r="D148" s="122"/>
      <c r="E148" s="122"/>
      <c r="F148" s="122"/>
      <c r="G148" s="34"/>
    </row>
    <row r="149" spans="1:7" ht="15" customHeight="1" x14ac:dyDescent="0.45">
      <c r="A149" s="56"/>
      <c r="B149" s="57" t="s">
        <v>890</v>
      </c>
      <c r="C149" s="56" t="s">
        <v>742</v>
      </c>
      <c r="D149" s="56" t="s">
        <v>743</v>
      </c>
      <c r="E149" s="58"/>
      <c r="F149" s="59" t="s">
        <v>707</v>
      </c>
      <c r="G149" s="59"/>
    </row>
    <row r="150" spans="1:7" x14ac:dyDescent="0.45">
      <c r="A150" s="47" t="s">
        <v>891</v>
      </c>
      <c r="B150" s="47" t="s">
        <v>892</v>
      </c>
      <c r="C150" s="122">
        <v>0.46068002424046012</v>
      </c>
      <c r="D150" s="122">
        <v>0.32369438980774329</v>
      </c>
      <c r="E150" s="179"/>
      <c r="F150" s="122">
        <v>0.44815065073968818</v>
      </c>
    </row>
    <row r="151" spans="1:7" x14ac:dyDescent="0.45">
      <c r="A151" s="47" t="s">
        <v>893</v>
      </c>
      <c r="B151" s="47" t="s">
        <v>894</v>
      </c>
      <c r="C151" s="122">
        <v>0.53931997575954271</v>
      </c>
      <c r="D151" s="122">
        <v>0.67630561019225688</v>
      </c>
      <c r="E151" s="179"/>
      <c r="F151" s="122">
        <v>0.5518493492603167</v>
      </c>
    </row>
    <row r="152" spans="1:7" x14ac:dyDescent="0.45">
      <c r="A152" s="47" t="s">
        <v>895</v>
      </c>
      <c r="B152" s="47" t="s">
        <v>257</v>
      </c>
      <c r="C152" s="122">
        <v>0</v>
      </c>
      <c r="D152" s="122">
        <v>0</v>
      </c>
      <c r="E152" s="179"/>
      <c r="F152" s="122">
        <v>0</v>
      </c>
    </row>
    <row r="153" spans="1:7" hidden="1" outlineLevel="1" x14ac:dyDescent="0.45">
      <c r="A153" s="47" t="s">
        <v>896</v>
      </c>
      <c r="B153" s="53"/>
      <c r="C153" s="122"/>
      <c r="D153" s="122"/>
      <c r="E153" s="179"/>
      <c r="F153" s="122"/>
    </row>
    <row r="154" spans="1:7" hidden="1" outlineLevel="1" x14ac:dyDescent="0.45">
      <c r="A154" s="47" t="s">
        <v>897</v>
      </c>
      <c r="B154" s="53"/>
      <c r="C154" s="122"/>
      <c r="D154" s="122"/>
      <c r="E154" s="179"/>
      <c r="F154" s="122"/>
    </row>
    <row r="155" spans="1:7" hidden="1" outlineLevel="1" x14ac:dyDescent="0.45">
      <c r="A155" s="47" t="s">
        <v>898</v>
      </c>
      <c r="B155" s="53"/>
      <c r="C155" s="122"/>
      <c r="D155" s="122"/>
      <c r="E155" s="179"/>
      <c r="F155" s="122"/>
    </row>
    <row r="156" spans="1:7" hidden="1" outlineLevel="1" x14ac:dyDescent="0.45">
      <c r="A156" s="47" t="s">
        <v>899</v>
      </c>
      <c r="B156" s="53"/>
      <c r="C156" s="122"/>
      <c r="D156" s="122"/>
      <c r="E156" s="179"/>
      <c r="F156" s="122"/>
    </row>
    <row r="157" spans="1:7" hidden="1" outlineLevel="1" x14ac:dyDescent="0.45">
      <c r="A157" s="47" t="s">
        <v>900</v>
      </c>
      <c r="C157" s="116"/>
      <c r="D157" s="116"/>
      <c r="E157" s="121"/>
      <c r="F157" s="116"/>
    </row>
    <row r="158" spans="1:7" hidden="1" outlineLevel="1" x14ac:dyDescent="0.45">
      <c r="A158" s="47" t="s">
        <v>901</v>
      </c>
      <c r="C158" s="116"/>
      <c r="D158" s="116"/>
      <c r="E158" s="121"/>
      <c r="F158" s="116"/>
    </row>
    <row r="159" spans="1:7" ht="15" customHeight="1" collapsed="1" x14ac:dyDescent="0.45">
      <c r="A159" s="56"/>
      <c r="B159" s="57" t="s">
        <v>902</v>
      </c>
      <c r="C159" s="56" t="s">
        <v>742</v>
      </c>
      <c r="D159" s="56" t="s">
        <v>743</v>
      </c>
      <c r="E159" s="58"/>
      <c r="F159" s="59" t="s">
        <v>707</v>
      </c>
      <c r="G159" s="59"/>
    </row>
    <row r="160" spans="1:7" x14ac:dyDescent="0.45">
      <c r="A160" s="47" t="s">
        <v>903</v>
      </c>
      <c r="B160" s="47" t="s">
        <v>904</v>
      </c>
      <c r="C160" s="122">
        <v>0</v>
      </c>
      <c r="D160" s="122">
        <v>1.3905397647823699E-2</v>
      </c>
      <c r="E160" s="179"/>
      <c r="F160" s="122">
        <v>1.2718554140938474E-3</v>
      </c>
    </row>
    <row r="161" spans="1:7" x14ac:dyDescent="0.45">
      <c r="A161" s="47" t="s">
        <v>905</v>
      </c>
      <c r="B161" s="47" t="s">
        <v>906</v>
      </c>
      <c r="C161" s="122">
        <v>1.0000000000000038</v>
      </c>
      <c r="D161" s="122">
        <v>0.98609460235217827</v>
      </c>
      <c r="E161" s="179"/>
      <c r="F161" s="122">
        <v>0.99872814458590997</v>
      </c>
    </row>
    <row r="162" spans="1:7" x14ac:dyDescent="0.45">
      <c r="A162" s="47" t="s">
        <v>907</v>
      </c>
      <c r="B162" s="47" t="s">
        <v>257</v>
      </c>
      <c r="C162" s="122">
        <v>0</v>
      </c>
      <c r="D162" s="122">
        <v>0</v>
      </c>
      <c r="E162" s="179"/>
      <c r="F162" s="122">
        <v>0</v>
      </c>
    </row>
    <row r="163" spans="1:7" hidden="1" outlineLevel="1" x14ac:dyDescent="0.45">
      <c r="A163" s="47" t="s">
        <v>908</v>
      </c>
      <c r="B163" s="53"/>
      <c r="C163" s="53"/>
      <c r="D163" s="53"/>
      <c r="E163" s="136"/>
      <c r="F163" s="53"/>
    </row>
    <row r="164" spans="1:7" hidden="1" outlineLevel="1" x14ac:dyDescent="0.45">
      <c r="A164" s="47" t="s">
        <v>909</v>
      </c>
      <c r="B164" s="53"/>
      <c r="C164" s="53"/>
      <c r="D164" s="53"/>
      <c r="E164" s="136"/>
      <c r="F164" s="53"/>
    </row>
    <row r="165" spans="1:7" hidden="1" outlineLevel="1" x14ac:dyDescent="0.45">
      <c r="A165" s="47" t="s">
        <v>910</v>
      </c>
      <c r="B165" s="53"/>
      <c r="C165" s="53"/>
      <c r="D165" s="53"/>
      <c r="E165" s="136"/>
      <c r="F165" s="53"/>
    </row>
    <row r="166" spans="1:7" hidden="1" outlineLevel="1" x14ac:dyDescent="0.45">
      <c r="A166" s="47" t="s">
        <v>911</v>
      </c>
      <c r="E166" s="31"/>
    </row>
    <row r="167" spans="1:7" hidden="1" outlineLevel="1" x14ac:dyDescent="0.45">
      <c r="A167" s="47" t="s">
        <v>912</v>
      </c>
      <c r="E167" s="31"/>
    </row>
    <row r="168" spans="1:7" hidden="1" outlineLevel="1" x14ac:dyDescent="0.45">
      <c r="A168" s="47" t="s">
        <v>913</v>
      </c>
      <c r="E168" s="31"/>
    </row>
    <row r="169" spans="1:7" ht="15" customHeight="1" collapsed="1" x14ac:dyDescent="0.45">
      <c r="A169" s="56"/>
      <c r="B169" s="57" t="s">
        <v>914</v>
      </c>
      <c r="C169" s="56" t="s">
        <v>742</v>
      </c>
      <c r="D169" s="56" t="s">
        <v>743</v>
      </c>
      <c r="E169" s="58"/>
      <c r="F169" s="59" t="s">
        <v>707</v>
      </c>
      <c r="G169" s="59"/>
    </row>
    <row r="170" spans="1:7" x14ac:dyDescent="0.45">
      <c r="A170" s="47" t="s">
        <v>915</v>
      </c>
      <c r="B170" s="79" t="s">
        <v>916</v>
      </c>
      <c r="C170" s="122">
        <v>4.5950920282867957E-2</v>
      </c>
      <c r="D170" s="122">
        <v>0.12357694508202652</v>
      </c>
      <c r="E170" s="179"/>
      <c r="F170" s="122">
        <v>5.3050974694533522E-2</v>
      </c>
    </row>
    <row r="171" spans="1:7" x14ac:dyDescent="0.45">
      <c r="A171" s="47" t="s">
        <v>917</v>
      </c>
      <c r="B171" s="79" t="s">
        <v>918</v>
      </c>
      <c r="C171" s="122">
        <v>6.455125397208783E-2</v>
      </c>
      <c r="D171" s="122">
        <v>7.0875645328464548E-2</v>
      </c>
      <c r="E171" s="179"/>
      <c r="F171" s="122">
        <v>6.5129713617124621E-2</v>
      </c>
    </row>
    <row r="172" spans="1:7" x14ac:dyDescent="0.45">
      <c r="A172" s="47" t="s">
        <v>919</v>
      </c>
      <c r="B172" s="79" t="s">
        <v>920</v>
      </c>
      <c r="C172" s="122">
        <v>5.5983401522569108E-2</v>
      </c>
      <c r="D172" s="122">
        <v>8.0123639785843845E-2</v>
      </c>
      <c r="E172" s="122"/>
      <c r="F172" s="122">
        <v>5.819138532211654E-2</v>
      </c>
    </row>
    <row r="173" spans="1:7" x14ac:dyDescent="0.45">
      <c r="A173" s="47" t="s">
        <v>921</v>
      </c>
      <c r="B173" s="79" t="s">
        <v>922</v>
      </c>
      <c r="C173" s="122">
        <v>0.20154296415923814</v>
      </c>
      <c r="D173" s="122">
        <v>0.20537723502249311</v>
      </c>
      <c r="E173" s="122"/>
      <c r="F173" s="122">
        <v>0.20189366525244271</v>
      </c>
    </row>
    <row r="174" spans="1:7" x14ac:dyDescent="0.45">
      <c r="A174" s="47" t="s">
        <v>923</v>
      </c>
      <c r="B174" s="79" t="s">
        <v>924</v>
      </c>
      <c r="C174" s="122">
        <v>0.63197146006323968</v>
      </c>
      <c r="D174" s="122">
        <v>0.52004653478117258</v>
      </c>
      <c r="E174" s="122"/>
      <c r="F174" s="122">
        <v>0.6217342611137826</v>
      </c>
    </row>
    <row r="175" spans="1:7" hidden="1" outlineLevel="1" x14ac:dyDescent="0.45">
      <c r="A175" s="47" t="s">
        <v>925</v>
      </c>
      <c r="B175" s="49"/>
      <c r="C175" s="116"/>
      <c r="D175" s="116"/>
      <c r="E175" s="116"/>
      <c r="F175" s="116"/>
    </row>
    <row r="176" spans="1:7" hidden="1" outlineLevel="1" x14ac:dyDescent="0.45">
      <c r="A176" s="47" t="s">
        <v>926</v>
      </c>
      <c r="B176" s="49"/>
      <c r="C176" s="116"/>
      <c r="D176" s="116"/>
      <c r="E176" s="116"/>
      <c r="F176" s="116"/>
    </row>
    <row r="177" spans="1:7" hidden="1" outlineLevel="1" x14ac:dyDescent="0.45">
      <c r="A177" s="47" t="s">
        <v>927</v>
      </c>
      <c r="B177" s="80"/>
      <c r="C177" s="116"/>
      <c r="D177" s="116"/>
      <c r="E177" s="116"/>
      <c r="F177" s="116"/>
    </row>
    <row r="178" spans="1:7" hidden="1" outlineLevel="1" x14ac:dyDescent="0.45">
      <c r="A178" s="47" t="s">
        <v>928</v>
      </c>
      <c r="B178" s="80"/>
      <c r="C178" s="116"/>
      <c r="D178" s="116"/>
      <c r="E178" s="116"/>
      <c r="F178" s="116"/>
    </row>
    <row r="179" spans="1:7" ht="15" customHeight="1" collapsed="1" x14ac:dyDescent="0.45">
      <c r="A179" s="56"/>
      <c r="B179" s="85" t="s">
        <v>929</v>
      </c>
      <c r="C179" s="56" t="s">
        <v>742</v>
      </c>
      <c r="D179" s="56" t="s">
        <v>743</v>
      </c>
      <c r="E179" s="56"/>
      <c r="F179" s="56" t="s">
        <v>707</v>
      </c>
      <c r="G179" s="59"/>
    </row>
    <row r="180" spans="1:7" x14ac:dyDescent="0.45">
      <c r="A180" s="47" t="s">
        <v>930</v>
      </c>
      <c r="B180" s="47" t="s">
        <v>931</v>
      </c>
      <c r="C180" s="122">
        <v>1.10020544118644E-3</v>
      </c>
      <c r="D180" s="122">
        <v>9.2391547578665872E-5</v>
      </c>
      <c r="E180" s="179"/>
      <c r="F180" s="122">
        <v>1.0080258725435676E-3</v>
      </c>
    </row>
    <row r="181" spans="1:7" outlineLevel="1" x14ac:dyDescent="0.45">
      <c r="A181" s="47" t="s">
        <v>932</v>
      </c>
      <c r="B181" s="123" t="s">
        <v>933</v>
      </c>
      <c r="C181" s="122">
        <v>3.5331946479233937E-3</v>
      </c>
      <c r="D181" s="122">
        <v>3.9643382692779033E-3</v>
      </c>
      <c r="E181" s="179"/>
      <c r="F181" s="122">
        <v>3.5726291440061129E-3</v>
      </c>
    </row>
    <row r="182" spans="1:7" outlineLevel="1" x14ac:dyDescent="0.45">
      <c r="A182" s="47" t="s">
        <v>934</v>
      </c>
      <c r="B182" s="124"/>
      <c r="C182" s="116"/>
      <c r="D182" s="116"/>
      <c r="E182" s="121"/>
      <c r="F182" s="116"/>
    </row>
    <row r="183" spans="1:7" outlineLevel="1" x14ac:dyDescent="0.45">
      <c r="A183" s="47" t="s">
        <v>935</v>
      </c>
      <c r="B183" s="124"/>
      <c r="C183" s="116"/>
      <c r="D183" s="116"/>
      <c r="E183" s="121"/>
      <c r="F183" s="116"/>
    </row>
    <row r="184" spans="1:7" outlineLevel="1" x14ac:dyDescent="0.45">
      <c r="A184" s="47" t="s">
        <v>936</v>
      </c>
      <c r="B184" s="124"/>
      <c r="C184" s="116"/>
      <c r="D184" s="116"/>
      <c r="E184" s="121"/>
      <c r="F184" s="116"/>
    </row>
    <row r="185" spans="1:7" ht="18" x14ac:dyDescent="0.45">
      <c r="A185" s="125"/>
      <c r="B185" s="126" t="s">
        <v>704</v>
      </c>
      <c r="C185" s="125"/>
      <c r="D185" s="125"/>
      <c r="E185" s="125"/>
      <c r="F185" s="127"/>
      <c r="G185" s="127"/>
    </row>
    <row r="186" spans="1:7" ht="15" customHeight="1" x14ac:dyDescent="0.45">
      <c r="A186" s="56"/>
      <c r="B186" s="57" t="s">
        <v>937</v>
      </c>
      <c r="C186" s="56" t="s">
        <v>938</v>
      </c>
      <c r="D186" s="56" t="s">
        <v>939</v>
      </c>
      <c r="E186" s="58"/>
      <c r="F186" s="56" t="s">
        <v>742</v>
      </c>
      <c r="G186" s="56" t="s">
        <v>940</v>
      </c>
    </row>
    <row r="187" spans="1:7" x14ac:dyDescent="0.45">
      <c r="A187" s="47" t="s">
        <v>941</v>
      </c>
      <c r="B187" s="60" t="s">
        <v>942</v>
      </c>
      <c r="C187" s="134">
        <v>56.226577070366943</v>
      </c>
      <c r="D187" s="134">
        <v>73941</v>
      </c>
      <c r="E187" s="166"/>
      <c r="F187" s="134"/>
      <c r="G187" s="134"/>
    </row>
    <row r="188" spans="1:7" x14ac:dyDescent="0.45">
      <c r="A188" s="77"/>
      <c r="B188" s="128"/>
      <c r="C188" s="166"/>
      <c r="D188" s="166"/>
      <c r="E188" s="166"/>
      <c r="F188" s="168"/>
      <c r="G188" s="168"/>
    </row>
    <row r="189" spans="1:7" x14ac:dyDescent="0.45">
      <c r="B189" s="60" t="s">
        <v>943</v>
      </c>
      <c r="C189" s="134"/>
      <c r="D189" s="158"/>
      <c r="E189" s="77"/>
      <c r="F189" s="78"/>
      <c r="G189" s="78"/>
    </row>
    <row r="190" spans="1:7" x14ac:dyDescent="0.45">
      <c r="A190" s="47" t="s">
        <v>944</v>
      </c>
      <c r="B190" s="145" t="s">
        <v>1694</v>
      </c>
      <c r="C190" s="134">
        <v>3317.8224831400375</v>
      </c>
      <c r="D190" s="158">
        <v>69466</v>
      </c>
      <c r="E190" s="77"/>
      <c r="F190" s="69">
        <f>IF($C$214=0,"",IF(C190="[for completion]","",IF(C190="","",C190/$C$214)))</f>
        <v>0.79804279395080591</v>
      </c>
      <c r="G190" s="69">
        <f>IF($D$214=0,"",IF(D190="[for completion]","",IF(D190="","",D190/$D$214)))</f>
        <v>0.93947877361680254</v>
      </c>
    </row>
    <row r="191" spans="1:7" x14ac:dyDescent="0.45">
      <c r="A191" s="47" t="s">
        <v>945</v>
      </c>
      <c r="B191" s="145" t="s">
        <v>1695</v>
      </c>
      <c r="C191" s="134">
        <v>431.45556728000014</v>
      </c>
      <c r="D191" s="158">
        <v>3294</v>
      </c>
      <c r="E191" s="77"/>
      <c r="F191" s="69">
        <f t="shared" ref="F191:F213" si="1">IF($C$214=0,"",IF(C191="[for completion]","",IF(C191="","",C191/$C$214)))</f>
        <v>0.10377891165891778</v>
      </c>
      <c r="G191" s="69">
        <f t="shared" ref="G191:G213" si="2">IF($D$214=0,"",IF(D191="[for completion]","",IF(D191="","",D191/$D$214)))</f>
        <v>4.4549032336592687E-2</v>
      </c>
    </row>
    <row r="192" spans="1:7" x14ac:dyDescent="0.45">
      <c r="A192" s="47" t="s">
        <v>946</v>
      </c>
      <c r="B192" s="145" t="s">
        <v>1696</v>
      </c>
      <c r="C192" s="134">
        <v>180.11594386000002</v>
      </c>
      <c r="D192" s="158">
        <v>729</v>
      </c>
      <c r="E192" s="77"/>
      <c r="F192" s="69">
        <f t="shared" si="1"/>
        <v>4.332366538702908E-2</v>
      </c>
      <c r="G192" s="69">
        <f t="shared" si="2"/>
        <v>9.859212074491825E-3</v>
      </c>
    </row>
    <row r="193" spans="1:7" x14ac:dyDescent="0.45">
      <c r="A193" s="47" t="s">
        <v>947</v>
      </c>
      <c r="B193" s="145" t="s">
        <v>1697</v>
      </c>
      <c r="C193" s="134">
        <v>117.72014586999994</v>
      </c>
      <c r="D193" s="158">
        <v>320</v>
      </c>
      <c r="E193" s="77"/>
      <c r="F193" s="69">
        <f t="shared" si="1"/>
        <v>2.8315473353920831E-2</v>
      </c>
      <c r="G193" s="69">
        <f t="shared" si="2"/>
        <v>4.327774847513558E-3</v>
      </c>
    </row>
    <row r="194" spans="1:7" x14ac:dyDescent="0.45">
      <c r="A194" s="47" t="s">
        <v>948</v>
      </c>
      <c r="B194" s="145" t="s">
        <v>1698</v>
      </c>
      <c r="C194" s="134">
        <v>67.617552190000012</v>
      </c>
      <c r="D194" s="158">
        <v>103</v>
      </c>
      <c r="E194" s="77"/>
      <c r="F194" s="69">
        <f t="shared" si="1"/>
        <v>1.6264191512365626E-2</v>
      </c>
      <c r="G194" s="69">
        <f t="shared" si="2"/>
        <v>1.3930025290434264E-3</v>
      </c>
    </row>
    <row r="195" spans="1:7" x14ac:dyDescent="0.45">
      <c r="A195" s="47" t="s">
        <v>949</v>
      </c>
      <c r="B195" s="145" t="s">
        <v>1699</v>
      </c>
      <c r="C195" s="134">
        <v>42.717642820000009</v>
      </c>
      <c r="D195" s="158">
        <v>29</v>
      </c>
      <c r="E195" s="77"/>
      <c r="F195" s="69">
        <f t="shared" si="1"/>
        <v>1.0274964136960581E-2</v>
      </c>
      <c r="G195" s="69">
        <f t="shared" si="2"/>
        <v>3.9220459555591622E-4</v>
      </c>
    </row>
    <row r="196" spans="1:7" x14ac:dyDescent="0.45">
      <c r="A196" s="47" t="s">
        <v>950</v>
      </c>
      <c r="B196" s="145"/>
      <c r="C196" s="134"/>
      <c r="D196" s="158"/>
      <c r="E196" s="77"/>
      <c r="F196" s="69" t="str">
        <f t="shared" si="1"/>
        <v/>
      </c>
      <c r="G196" s="69" t="str">
        <f t="shared" si="2"/>
        <v/>
      </c>
    </row>
    <row r="197" spans="1:7" x14ac:dyDescent="0.45">
      <c r="A197" s="47" t="s">
        <v>951</v>
      </c>
      <c r="B197" s="145"/>
      <c r="C197" s="134"/>
      <c r="D197" s="158"/>
      <c r="E197" s="77"/>
      <c r="F197" s="69" t="str">
        <f t="shared" si="1"/>
        <v/>
      </c>
      <c r="G197" s="69" t="str">
        <f t="shared" si="2"/>
        <v/>
      </c>
    </row>
    <row r="198" spans="1:7" x14ac:dyDescent="0.45">
      <c r="A198" s="47" t="s">
        <v>952</v>
      </c>
      <c r="B198" s="145"/>
      <c r="C198" s="134"/>
      <c r="D198" s="158"/>
      <c r="E198" s="77"/>
      <c r="F198" s="69" t="str">
        <f t="shared" si="1"/>
        <v/>
      </c>
      <c r="G198" s="69" t="str">
        <f t="shared" si="2"/>
        <v/>
      </c>
    </row>
    <row r="199" spans="1:7" x14ac:dyDescent="0.45">
      <c r="A199" s="47" t="s">
        <v>953</v>
      </c>
      <c r="B199" s="145"/>
      <c r="C199" s="134"/>
      <c r="D199" s="158"/>
      <c r="E199" s="51"/>
      <c r="F199" s="69" t="str">
        <f t="shared" si="1"/>
        <v/>
      </c>
      <c r="G199" s="69" t="str">
        <f t="shared" si="2"/>
        <v/>
      </c>
    </row>
    <row r="200" spans="1:7" x14ac:dyDescent="0.45">
      <c r="A200" s="47" t="s">
        <v>954</v>
      </c>
      <c r="B200" s="145"/>
      <c r="C200" s="134"/>
      <c r="D200" s="158"/>
      <c r="E200" s="51"/>
      <c r="F200" s="69" t="str">
        <f t="shared" si="1"/>
        <v/>
      </c>
      <c r="G200" s="69" t="str">
        <f t="shared" si="2"/>
        <v/>
      </c>
    </row>
    <row r="201" spans="1:7" x14ac:dyDescent="0.45">
      <c r="A201" s="47" t="s">
        <v>955</v>
      </c>
      <c r="B201" s="145"/>
      <c r="C201" s="134"/>
      <c r="D201" s="158"/>
      <c r="E201" s="51"/>
      <c r="F201" s="69" t="str">
        <f t="shared" si="1"/>
        <v/>
      </c>
      <c r="G201" s="69" t="str">
        <f t="shared" si="2"/>
        <v/>
      </c>
    </row>
    <row r="202" spans="1:7" x14ac:dyDescent="0.45">
      <c r="A202" s="47" t="s">
        <v>956</v>
      </c>
      <c r="B202" s="145"/>
      <c r="C202" s="134"/>
      <c r="D202" s="158"/>
      <c r="E202" s="51"/>
      <c r="F202" s="69" t="str">
        <f t="shared" si="1"/>
        <v/>
      </c>
      <c r="G202" s="69" t="str">
        <f t="shared" si="2"/>
        <v/>
      </c>
    </row>
    <row r="203" spans="1:7" x14ac:dyDescent="0.45">
      <c r="A203" s="47" t="s">
        <v>957</v>
      </c>
      <c r="B203" s="145"/>
      <c r="C203" s="134"/>
      <c r="D203" s="158"/>
      <c r="E203" s="51"/>
      <c r="F203" s="69" t="str">
        <f t="shared" si="1"/>
        <v/>
      </c>
      <c r="G203" s="69" t="str">
        <f t="shared" si="2"/>
        <v/>
      </c>
    </row>
    <row r="204" spans="1:7" x14ac:dyDescent="0.45">
      <c r="A204" s="47" t="s">
        <v>958</v>
      </c>
      <c r="B204" s="145"/>
      <c r="C204" s="134"/>
      <c r="D204" s="158"/>
      <c r="E204" s="51"/>
      <c r="F204" s="69" t="str">
        <f t="shared" si="1"/>
        <v/>
      </c>
      <c r="G204" s="69" t="str">
        <f t="shared" si="2"/>
        <v/>
      </c>
    </row>
    <row r="205" spans="1:7" x14ac:dyDescent="0.45">
      <c r="A205" s="47" t="s">
        <v>959</v>
      </c>
      <c r="B205" s="145"/>
      <c r="C205" s="134"/>
      <c r="D205" s="158"/>
      <c r="F205" s="69" t="str">
        <f t="shared" si="1"/>
        <v/>
      </c>
      <c r="G205" s="69" t="str">
        <f t="shared" si="2"/>
        <v/>
      </c>
    </row>
    <row r="206" spans="1:7" x14ac:dyDescent="0.45">
      <c r="A206" s="47" t="s">
        <v>960</v>
      </c>
      <c r="B206" s="145"/>
      <c r="C206" s="134"/>
      <c r="D206" s="158"/>
      <c r="E206" s="129"/>
      <c r="F206" s="69" t="str">
        <f t="shared" si="1"/>
        <v/>
      </c>
      <c r="G206" s="69" t="str">
        <f t="shared" si="2"/>
        <v/>
      </c>
    </row>
    <row r="207" spans="1:7" x14ac:dyDescent="0.45">
      <c r="A207" s="47" t="s">
        <v>961</v>
      </c>
      <c r="B207" s="145"/>
      <c r="C207" s="134"/>
      <c r="D207" s="158"/>
      <c r="E207" s="129"/>
      <c r="F207" s="69" t="str">
        <f t="shared" si="1"/>
        <v/>
      </c>
      <c r="G207" s="69" t="str">
        <f t="shared" si="2"/>
        <v/>
      </c>
    </row>
    <row r="208" spans="1:7" x14ac:dyDescent="0.45">
      <c r="A208" s="47" t="s">
        <v>962</v>
      </c>
      <c r="B208" s="145"/>
      <c r="C208" s="134"/>
      <c r="D208" s="158"/>
      <c r="E208" s="129"/>
      <c r="F208" s="69" t="str">
        <f t="shared" si="1"/>
        <v/>
      </c>
      <c r="G208" s="69" t="str">
        <f t="shared" si="2"/>
        <v/>
      </c>
    </row>
    <row r="209" spans="1:7" x14ac:dyDescent="0.45">
      <c r="A209" s="47" t="s">
        <v>963</v>
      </c>
      <c r="B209" s="145"/>
      <c r="C209" s="134"/>
      <c r="D209" s="158"/>
      <c r="E209" s="129"/>
      <c r="F209" s="69" t="str">
        <f t="shared" si="1"/>
        <v/>
      </c>
      <c r="G209" s="69" t="str">
        <f t="shared" si="2"/>
        <v/>
      </c>
    </row>
    <row r="210" spans="1:7" x14ac:dyDescent="0.45">
      <c r="A210" s="47" t="s">
        <v>964</v>
      </c>
      <c r="B210" s="145"/>
      <c r="C210" s="134"/>
      <c r="D210" s="158"/>
      <c r="E210" s="129"/>
      <c r="F210" s="69" t="str">
        <f t="shared" si="1"/>
        <v/>
      </c>
      <c r="G210" s="69" t="str">
        <f t="shared" si="2"/>
        <v/>
      </c>
    </row>
    <row r="211" spans="1:7" x14ac:dyDescent="0.45">
      <c r="A211" s="47" t="s">
        <v>965</v>
      </c>
      <c r="B211" s="145"/>
      <c r="C211" s="134"/>
      <c r="D211" s="158"/>
      <c r="E211" s="129"/>
      <c r="F211" s="69" t="str">
        <f t="shared" si="1"/>
        <v/>
      </c>
      <c r="G211" s="69" t="str">
        <f t="shared" si="2"/>
        <v/>
      </c>
    </row>
    <row r="212" spans="1:7" x14ac:dyDescent="0.45">
      <c r="A212" s="47" t="s">
        <v>966</v>
      </c>
      <c r="B212" s="145"/>
      <c r="C212" s="134"/>
      <c r="D212" s="158"/>
      <c r="E212" s="129"/>
      <c r="F212" s="69" t="str">
        <f t="shared" si="1"/>
        <v/>
      </c>
      <c r="G212" s="69" t="str">
        <f t="shared" si="2"/>
        <v/>
      </c>
    </row>
    <row r="213" spans="1:7" x14ac:dyDescent="0.45">
      <c r="A213" s="47" t="s">
        <v>967</v>
      </c>
      <c r="B213" s="145"/>
      <c r="C213" s="134"/>
      <c r="D213" s="158"/>
      <c r="E213" s="129"/>
      <c r="F213" s="69" t="str">
        <f t="shared" si="1"/>
        <v/>
      </c>
      <c r="G213" s="69" t="str">
        <f t="shared" si="2"/>
        <v/>
      </c>
    </row>
    <row r="214" spans="1:7" x14ac:dyDescent="0.45">
      <c r="A214" s="47" t="s">
        <v>968</v>
      </c>
      <c r="B214" s="71" t="s">
        <v>259</v>
      </c>
      <c r="C214" s="72">
        <f>SUM(C190:C213)</f>
        <v>4157.4493351600386</v>
      </c>
      <c r="D214" s="130">
        <f>SUM(D190:D213)</f>
        <v>73941</v>
      </c>
      <c r="E214" s="129"/>
      <c r="F214" s="131">
        <f>SUM(F190:F213)</f>
        <v>0.99999999999999978</v>
      </c>
      <c r="G214" s="131">
        <f>SUM(G190:G213)</f>
        <v>0.99999999999999989</v>
      </c>
    </row>
    <row r="215" spans="1:7" ht="15" customHeight="1" x14ac:dyDescent="0.45">
      <c r="A215" s="56"/>
      <c r="B215" s="56" t="s">
        <v>969</v>
      </c>
      <c r="C215" s="56" t="s">
        <v>938</v>
      </c>
      <c r="D215" s="56" t="s">
        <v>939</v>
      </c>
      <c r="E215" s="58"/>
      <c r="F215" s="56" t="s">
        <v>742</v>
      </c>
      <c r="G215" s="56" t="s">
        <v>940</v>
      </c>
    </row>
    <row r="216" spans="1:7" x14ac:dyDescent="0.45">
      <c r="A216" s="47" t="s">
        <v>970</v>
      </c>
      <c r="B216" s="47" t="s">
        <v>971</v>
      </c>
      <c r="C216" s="122" t="s">
        <v>1513</v>
      </c>
      <c r="D216" s="158" t="s">
        <v>1513</v>
      </c>
      <c r="F216" s="122"/>
      <c r="G216" s="122"/>
    </row>
    <row r="217" spans="1:7" x14ac:dyDescent="0.45">
      <c r="C217" s="53"/>
      <c r="D217" s="53"/>
      <c r="F217" s="178"/>
      <c r="G217" s="178"/>
    </row>
    <row r="218" spans="1:7" x14ac:dyDescent="0.45">
      <c r="B218" s="60" t="s">
        <v>972</v>
      </c>
      <c r="C218" s="53"/>
      <c r="D218" s="53"/>
      <c r="F218" s="178"/>
      <c r="G218" s="178"/>
    </row>
    <row r="219" spans="1:7" x14ac:dyDescent="0.45">
      <c r="A219" s="47" t="s">
        <v>973</v>
      </c>
      <c r="B219" s="47" t="s">
        <v>974</v>
      </c>
      <c r="C219" s="134" t="s">
        <v>1513</v>
      </c>
      <c r="D219" s="158" t="s">
        <v>1513</v>
      </c>
      <c r="F219" s="69" t="str">
        <f t="shared" ref="F219:F233" si="3">IF($C$227=0,"",IF(C219="[for completion]","",C219/$C$227))</f>
        <v/>
      </c>
      <c r="G219" s="69" t="str">
        <f t="shared" ref="G219:G233" si="4">IF($D$227=0,"",IF(D219="[for completion]","",D219/$D$227))</f>
        <v/>
      </c>
    </row>
    <row r="220" spans="1:7" x14ac:dyDescent="0.45">
      <c r="A220" s="47" t="s">
        <v>975</v>
      </c>
      <c r="B220" s="47" t="s">
        <v>976</v>
      </c>
      <c r="C220" s="134" t="s">
        <v>1513</v>
      </c>
      <c r="D220" s="158" t="s">
        <v>1513</v>
      </c>
      <c r="F220" s="69" t="str">
        <f t="shared" si="3"/>
        <v/>
      </c>
      <c r="G220" s="69" t="str">
        <f t="shared" si="4"/>
        <v/>
      </c>
    </row>
    <row r="221" spans="1:7" x14ac:dyDescent="0.45">
      <c r="A221" s="47" t="s">
        <v>977</v>
      </c>
      <c r="B221" s="47" t="s">
        <v>978</v>
      </c>
      <c r="C221" s="134" t="s">
        <v>1513</v>
      </c>
      <c r="D221" s="158" t="s">
        <v>1513</v>
      </c>
      <c r="F221" s="69" t="str">
        <f t="shared" si="3"/>
        <v/>
      </c>
      <c r="G221" s="69" t="str">
        <f t="shared" si="4"/>
        <v/>
      </c>
    </row>
    <row r="222" spans="1:7" x14ac:dyDescent="0.45">
      <c r="A222" s="47" t="s">
        <v>979</v>
      </c>
      <c r="B222" s="47" t="s">
        <v>980</v>
      </c>
      <c r="C222" s="134" t="s">
        <v>1513</v>
      </c>
      <c r="D222" s="158" t="s">
        <v>1513</v>
      </c>
      <c r="F222" s="69" t="str">
        <f t="shared" si="3"/>
        <v/>
      </c>
      <c r="G222" s="69" t="str">
        <f t="shared" si="4"/>
        <v/>
      </c>
    </row>
    <row r="223" spans="1:7" x14ac:dyDescent="0.45">
      <c r="A223" s="47" t="s">
        <v>981</v>
      </c>
      <c r="B223" s="47" t="s">
        <v>982</v>
      </c>
      <c r="C223" s="134" t="s">
        <v>1513</v>
      </c>
      <c r="D223" s="158" t="s">
        <v>1513</v>
      </c>
      <c r="F223" s="69" t="str">
        <f t="shared" si="3"/>
        <v/>
      </c>
      <c r="G223" s="69" t="str">
        <f t="shared" si="4"/>
        <v/>
      </c>
    </row>
    <row r="224" spans="1:7" x14ac:dyDescent="0.45">
      <c r="A224" s="47" t="s">
        <v>983</v>
      </c>
      <c r="B224" s="47" t="s">
        <v>984</v>
      </c>
      <c r="C224" s="134" t="s">
        <v>1513</v>
      </c>
      <c r="D224" s="158" t="s">
        <v>1513</v>
      </c>
      <c r="F224" s="69" t="str">
        <f t="shared" si="3"/>
        <v/>
      </c>
      <c r="G224" s="69" t="str">
        <f t="shared" si="4"/>
        <v/>
      </c>
    </row>
    <row r="225" spans="1:7" x14ac:dyDescent="0.45">
      <c r="A225" s="47" t="s">
        <v>985</v>
      </c>
      <c r="B225" s="47" t="s">
        <v>986</v>
      </c>
      <c r="C225" s="134" t="s">
        <v>1513</v>
      </c>
      <c r="D225" s="158" t="s">
        <v>1513</v>
      </c>
      <c r="F225" s="69" t="str">
        <f t="shared" si="3"/>
        <v/>
      </c>
      <c r="G225" s="69" t="str">
        <f t="shared" si="4"/>
        <v/>
      </c>
    </row>
    <row r="226" spans="1:7" x14ac:dyDescent="0.45">
      <c r="A226" s="47" t="s">
        <v>987</v>
      </c>
      <c r="B226" s="47" t="s">
        <v>988</v>
      </c>
      <c r="C226" s="134" t="s">
        <v>1513</v>
      </c>
      <c r="D226" s="158" t="s">
        <v>1513</v>
      </c>
      <c r="F226" s="69" t="str">
        <f t="shared" si="3"/>
        <v/>
      </c>
      <c r="G226" s="69" t="str">
        <f t="shared" si="4"/>
        <v/>
      </c>
    </row>
    <row r="227" spans="1:7" x14ac:dyDescent="0.45">
      <c r="A227" s="47" t="s">
        <v>989</v>
      </c>
      <c r="B227" s="71" t="s">
        <v>259</v>
      </c>
      <c r="C227" s="86">
        <f>SUM(C219:C226)</f>
        <v>0</v>
      </c>
      <c r="D227" s="115">
        <f>SUM(D219:D226)</f>
        <v>0</v>
      </c>
      <c r="F227" s="111">
        <f>SUM(F219:F226)</f>
        <v>0</v>
      </c>
      <c r="G227" s="111">
        <f>SUM(G219:G226)</f>
        <v>0</v>
      </c>
    </row>
    <row r="228" spans="1:7" hidden="1" outlineLevel="1" x14ac:dyDescent="0.45">
      <c r="A228" s="47" t="s">
        <v>990</v>
      </c>
      <c r="B228" s="112" t="s">
        <v>991</v>
      </c>
      <c r="C228" s="134"/>
      <c r="D228" s="158"/>
      <c r="F228" s="69" t="str">
        <f t="shared" si="3"/>
        <v/>
      </c>
      <c r="G228" s="69" t="str">
        <f t="shared" si="4"/>
        <v/>
      </c>
    </row>
    <row r="229" spans="1:7" hidden="1" outlineLevel="1" x14ac:dyDescent="0.45">
      <c r="A229" s="47" t="s">
        <v>992</v>
      </c>
      <c r="B229" s="112" t="s">
        <v>993</v>
      </c>
      <c r="C229" s="134"/>
      <c r="D229" s="158"/>
      <c r="F229" s="69" t="str">
        <f t="shared" si="3"/>
        <v/>
      </c>
      <c r="G229" s="69" t="str">
        <f t="shared" si="4"/>
        <v/>
      </c>
    </row>
    <row r="230" spans="1:7" hidden="1" outlineLevel="1" x14ac:dyDescent="0.45">
      <c r="A230" s="47" t="s">
        <v>994</v>
      </c>
      <c r="B230" s="112" t="s">
        <v>995</v>
      </c>
      <c r="C230" s="134"/>
      <c r="D230" s="158"/>
      <c r="F230" s="69" t="str">
        <f t="shared" si="3"/>
        <v/>
      </c>
      <c r="G230" s="69" t="str">
        <f t="shared" si="4"/>
        <v/>
      </c>
    </row>
    <row r="231" spans="1:7" hidden="1" outlineLevel="1" x14ac:dyDescent="0.45">
      <c r="A231" s="47" t="s">
        <v>996</v>
      </c>
      <c r="B231" s="112" t="s">
        <v>997</v>
      </c>
      <c r="C231" s="134"/>
      <c r="D231" s="158"/>
      <c r="F231" s="69" t="str">
        <f t="shared" si="3"/>
        <v/>
      </c>
      <c r="G231" s="69" t="str">
        <f t="shared" si="4"/>
        <v/>
      </c>
    </row>
    <row r="232" spans="1:7" hidden="1" outlineLevel="1" x14ac:dyDescent="0.45">
      <c r="A232" s="47" t="s">
        <v>998</v>
      </c>
      <c r="B232" s="112" t="s">
        <v>999</v>
      </c>
      <c r="C232" s="134"/>
      <c r="D232" s="158"/>
      <c r="F232" s="69" t="str">
        <f t="shared" si="3"/>
        <v/>
      </c>
      <c r="G232" s="69" t="str">
        <f t="shared" si="4"/>
        <v/>
      </c>
    </row>
    <row r="233" spans="1:7" hidden="1" outlineLevel="1" x14ac:dyDescent="0.45">
      <c r="A233" s="47" t="s">
        <v>1000</v>
      </c>
      <c r="B233" s="112" t="s">
        <v>1001</v>
      </c>
      <c r="C233" s="134"/>
      <c r="D233" s="158"/>
      <c r="F233" s="69" t="str">
        <f t="shared" si="3"/>
        <v/>
      </c>
      <c r="G233" s="69" t="str">
        <f t="shared" si="4"/>
        <v/>
      </c>
    </row>
    <row r="234" spans="1:7" hidden="1" outlineLevel="1" x14ac:dyDescent="0.45">
      <c r="A234" s="47" t="s">
        <v>1002</v>
      </c>
      <c r="B234" s="74"/>
      <c r="F234" s="113"/>
      <c r="G234" s="113"/>
    </row>
    <row r="235" spans="1:7" hidden="1" outlineLevel="1" x14ac:dyDescent="0.45">
      <c r="A235" s="47" t="s">
        <v>1003</v>
      </c>
      <c r="B235" s="74"/>
      <c r="F235" s="113"/>
      <c r="G235" s="113"/>
    </row>
    <row r="236" spans="1:7" hidden="1" outlineLevel="1" x14ac:dyDescent="0.45">
      <c r="A236" s="47" t="s">
        <v>1004</v>
      </c>
      <c r="B236" s="74"/>
      <c r="F236" s="113"/>
      <c r="G236" s="113"/>
    </row>
    <row r="237" spans="1:7" ht="15" customHeight="1" collapsed="1" x14ac:dyDescent="0.45">
      <c r="A237" s="56"/>
      <c r="B237" s="56" t="s">
        <v>1005</v>
      </c>
      <c r="C237" s="56" t="s">
        <v>938</v>
      </c>
      <c r="D237" s="56" t="s">
        <v>939</v>
      </c>
      <c r="E237" s="58"/>
      <c r="F237" s="56" t="s">
        <v>742</v>
      </c>
      <c r="G237" s="56" t="s">
        <v>940</v>
      </c>
    </row>
    <row r="238" spans="1:7" x14ac:dyDescent="0.45">
      <c r="A238" s="47" t="s">
        <v>1006</v>
      </c>
      <c r="B238" s="47" t="s">
        <v>971</v>
      </c>
      <c r="C238" s="122">
        <v>0.49224360443811899</v>
      </c>
      <c r="D238" s="122"/>
      <c r="F238" s="178"/>
      <c r="G238" s="178"/>
    </row>
    <row r="239" spans="1:7" x14ac:dyDescent="0.45">
      <c r="C239" s="53"/>
      <c r="D239" s="53"/>
      <c r="F239" s="178"/>
      <c r="G239" s="178"/>
    </row>
    <row r="240" spans="1:7" x14ac:dyDescent="0.45">
      <c r="B240" s="60" t="s">
        <v>972</v>
      </c>
      <c r="C240" s="53"/>
      <c r="D240" s="53"/>
      <c r="F240" s="178"/>
      <c r="G240" s="178"/>
    </row>
    <row r="241" spans="1:7" x14ac:dyDescent="0.45">
      <c r="A241" s="47" t="s">
        <v>1007</v>
      </c>
      <c r="B241" s="47" t="s">
        <v>974</v>
      </c>
      <c r="C241" s="134">
        <v>1232.3102310999911</v>
      </c>
      <c r="D241" s="134">
        <v>33357</v>
      </c>
      <c r="F241" s="69">
        <f>IF($C$249=0,"",IF(C241="[Mark as ND1 if not relevant]","",C241/$C$249))</f>
        <v>0.29641016203810677</v>
      </c>
      <c r="G241" s="69">
        <f>IF($D$249=0,"",IF(D241="[Mark as ND1 if not relevant]","",D241/$D$249))</f>
        <v>0.45112995496409297</v>
      </c>
    </row>
    <row r="242" spans="1:7" x14ac:dyDescent="0.45">
      <c r="A242" s="47" t="s">
        <v>1008</v>
      </c>
      <c r="B242" s="47" t="s">
        <v>976</v>
      </c>
      <c r="C242" s="134">
        <v>733.02910219999842</v>
      </c>
      <c r="D242" s="134">
        <v>11896</v>
      </c>
      <c r="F242" s="69">
        <f t="shared" ref="F242:F248" si="5">IF($C$249=0,"",IF(C242="[Mark as ND1 if not relevant]","",C242/$C$249))</f>
        <v>0.17631702592276807</v>
      </c>
      <c r="G242" s="69">
        <f t="shared" ref="G242:G248" si="6">IF($D$249=0,"",IF(D242="[Mark as ND1 if not relevant]","",D242/$D$249))</f>
        <v>0.16088502995631651</v>
      </c>
    </row>
    <row r="243" spans="1:7" x14ac:dyDescent="0.45">
      <c r="A243" s="47" t="s">
        <v>1009</v>
      </c>
      <c r="B243" s="47" t="s">
        <v>978</v>
      </c>
      <c r="C243" s="134">
        <v>872.56914298999914</v>
      </c>
      <c r="D243" s="134">
        <v>12129</v>
      </c>
      <c r="F243" s="69">
        <f t="shared" si="5"/>
        <v>0.20988088432265184</v>
      </c>
      <c r="G243" s="69">
        <f t="shared" si="6"/>
        <v>0.16403619101716232</v>
      </c>
    </row>
    <row r="244" spans="1:7" x14ac:dyDescent="0.45">
      <c r="A244" s="47" t="s">
        <v>1010</v>
      </c>
      <c r="B244" s="47" t="s">
        <v>980</v>
      </c>
      <c r="C244" s="134">
        <v>887.44793681999863</v>
      </c>
      <c r="D244" s="134">
        <v>10927</v>
      </c>
      <c r="F244" s="69">
        <f t="shared" si="5"/>
        <v>0.21345971177922909</v>
      </c>
      <c r="G244" s="69">
        <f t="shared" si="6"/>
        <v>0.14777998674618953</v>
      </c>
    </row>
    <row r="245" spans="1:7" x14ac:dyDescent="0.45">
      <c r="A245" s="47" t="s">
        <v>1011</v>
      </c>
      <c r="B245" s="47" t="s">
        <v>982</v>
      </c>
      <c r="C245" s="134">
        <v>432.09292205000031</v>
      </c>
      <c r="D245" s="134">
        <v>5632</v>
      </c>
      <c r="F245" s="69">
        <f t="shared" si="5"/>
        <v>0.10393221593724424</v>
      </c>
      <c r="G245" s="69">
        <f t="shared" si="6"/>
        <v>7.6168837316238622E-2</v>
      </c>
    </row>
    <row r="246" spans="1:7" x14ac:dyDescent="0.45">
      <c r="A246" s="47" t="s">
        <v>1012</v>
      </c>
      <c r="B246" s="47" t="s">
        <v>984</v>
      </c>
      <c r="C246" s="134">
        <v>0</v>
      </c>
      <c r="D246" s="134">
        <v>0</v>
      </c>
      <c r="F246" s="69">
        <f t="shared" si="5"/>
        <v>0</v>
      </c>
      <c r="G246" s="69">
        <f t="shared" si="6"/>
        <v>0</v>
      </c>
    </row>
    <row r="247" spans="1:7" x14ac:dyDescent="0.45">
      <c r="A247" s="47" t="s">
        <v>1013</v>
      </c>
      <c r="B247" s="47" t="s">
        <v>986</v>
      </c>
      <c r="C247" s="134">
        <v>0</v>
      </c>
      <c r="D247" s="134">
        <v>0</v>
      </c>
      <c r="F247" s="69">
        <f t="shared" si="5"/>
        <v>0</v>
      </c>
      <c r="G247" s="69">
        <f t="shared" si="6"/>
        <v>0</v>
      </c>
    </row>
    <row r="248" spans="1:7" x14ac:dyDescent="0.45">
      <c r="A248" s="47" t="s">
        <v>1014</v>
      </c>
      <c r="B248" s="47" t="s">
        <v>988</v>
      </c>
      <c r="C248" s="134">
        <v>0</v>
      </c>
      <c r="D248" s="134">
        <v>0</v>
      </c>
      <c r="F248" s="69">
        <f t="shared" si="5"/>
        <v>0</v>
      </c>
      <c r="G248" s="69">
        <f t="shared" si="6"/>
        <v>0</v>
      </c>
    </row>
    <row r="249" spans="1:7" x14ac:dyDescent="0.45">
      <c r="A249" s="47" t="s">
        <v>1015</v>
      </c>
      <c r="B249" s="71" t="s">
        <v>259</v>
      </c>
      <c r="C249" s="86">
        <f>SUM(C241:C248)</f>
        <v>4157.4493351599876</v>
      </c>
      <c r="D249" s="115">
        <f>SUM(D241:D248)</f>
        <v>73941</v>
      </c>
      <c r="E249" s="47"/>
      <c r="F249" s="111">
        <f>SUM(F241:F248)</f>
        <v>1</v>
      </c>
      <c r="G249" s="111">
        <f>SUM(G241:G248)</f>
        <v>1</v>
      </c>
    </row>
    <row r="250" spans="1:7" hidden="1" outlineLevel="1" x14ac:dyDescent="0.45">
      <c r="A250" s="47" t="s">
        <v>1016</v>
      </c>
      <c r="B250" s="112" t="s">
        <v>991</v>
      </c>
      <c r="C250" s="134"/>
      <c r="D250" s="158"/>
      <c r="F250" s="69">
        <f t="shared" ref="F250:F255" si="7">IF($C$249=0,"",IF(C250="[for completion]","",C250/$C$249))</f>
        <v>0</v>
      </c>
      <c r="G250" s="69">
        <f t="shared" ref="G250:G255" si="8">IF($D$249=0,"",IF(D250="[for completion]","",D250/$D$249))</f>
        <v>0</v>
      </c>
    </row>
    <row r="251" spans="1:7" hidden="1" outlineLevel="1" x14ac:dyDescent="0.45">
      <c r="A251" s="47" t="s">
        <v>1017</v>
      </c>
      <c r="B251" s="112" t="s">
        <v>993</v>
      </c>
      <c r="C251" s="134"/>
      <c r="D251" s="158"/>
      <c r="F251" s="69">
        <f t="shared" si="7"/>
        <v>0</v>
      </c>
      <c r="G251" s="69">
        <f t="shared" si="8"/>
        <v>0</v>
      </c>
    </row>
    <row r="252" spans="1:7" hidden="1" outlineLevel="1" x14ac:dyDescent="0.45">
      <c r="A252" s="47" t="s">
        <v>1018</v>
      </c>
      <c r="B252" s="112" t="s">
        <v>995</v>
      </c>
      <c r="C252" s="134"/>
      <c r="D252" s="158"/>
      <c r="F252" s="69">
        <f t="shared" si="7"/>
        <v>0</v>
      </c>
      <c r="G252" s="69">
        <f t="shared" si="8"/>
        <v>0</v>
      </c>
    </row>
    <row r="253" spans="1:7" hidden="1" outlineLevel="1" x14ac:dyDescent="0.45">
      <c r="A253" s="47" t="s">
        <v>1019</v>
      </c>
      <c r="B253" s="112" t="s">
        <v>997</v>
      </c>
      <c r="C253" s="134"/>
      <c r="D253" s="158"/>
      <c r="F253" s="69">
        <f t="shared" si="7"/>
        <v>0</v>
      </c>
      <c r="G253" s="69">
        <f t="shared" si="8"/>
        <v>0</v>
      </c>
    </row>
    <row r="254" spans="1:7" hidden="1" outlineLevel="1" x14ac:dyDescent="0.45">
      <c r="A254" s="47" t="s">
        <v>1020</v>
      </c>
      <c r="B254" s="112" t="s">
        <v>999</v>
      </c>
      <c r="C254" s="134"/>
      <c r="D254" s="158"/>
      <c r="F254" s="69">
        <f t="shared" si="7"/>
        <v>0</v>
      </c>
      <c r="G254" s="69">
        <f t="shared" si="8"/>
        <v>0</v>
      </c>
    </row>
    <row r="255" spans="1:7" hidden="1" outlineLevel="1" x14ac:dyDescent="0.45">
      <c r="A255" s="47" t="s">
        <v>1021</v>
      </c>
      <c r="B255" s="112" t="s">
        <v>1001</v>
      </c>
      <c r="C255" s="134"/>
      <c r="D255" s="158"/>
      <c r="F255" s="69">
        <f t="shared" si="7"/>
        <v>0</v>
      </c>
      <c r="G255" s="69">
        <f t="shared" si="8"/>
        <v>0</v>
      </c>
    </row>
    <row r="256" spans="1:7" hidden="1" outlineLevel="1" x14ac:dyDescent="0.45">
      <c r="A256" s="47" t="s">
        <v>1022</v>
      </c>
      <c r="B256" s="74"/>
      <c r="F256" s="70"/>
      <c r="G256" s="70"/>
    </row>
    <row r="257" spans="1:14" hidden="1" outlineLevel="1" x14ac:dyDescent="0.45">
      <c r="A257" s="47" t="s">
        <v>1023</v>
      </c>
      <c r="B257" s="74"/>
      <c r="F257" s="70"/>
      <c r="G257" s="70"/>
    </row>
    <row r="258" spans="1:14" hidden="1" outlineLevel="1" x14ac:dyDescent="0.45">
      <c r="A258" s="47" t="s">
        <v>1024</v>
      </c>
      <c r="B258" s="74"/>
      <c r="F258" s="70"/>
      <c r="G258" s="70"/>
    </row>
    <row r="259" spans="1:14" ht="15" customHeight="1" collapsed="1" x14ac:dyDescent="0.45">
      <c r="A259" s="56"/>
      <c r="B259" s="76" t="s">
        <v>1025</v>
      </c>
      <c r="C259" s="56" t="s">
        <v>742</v>
      </c>
      <c r="D259" s="56"/>
      <c r="E259" s="58"/>
      <c r="F259" s="56"/>
      <c r="G259" s="56"/>
    </row>
    <row r="260" spans="1:14" x14ac:dyDescent="0.45">
      <c r="A260" s="47" t="s">
        <v>1026</v>
      </c>
      <c r="B260" s="47" t="s">
        <v>1027</v>
      </c>
      <c r="C260" s="122">
        <v>0.83086535780167281</v>
      </c>
      <c r="E260" s="129"/>
      <c r="F260" s="129"/>
      <c r="G260" s="129"/>
    </row>
    <row r="261" spans="1:14" x14ac:dyDescent="0.45">
      <c r="A261" s="47" t="s">
        <v>1028</v>
      </c>
      <c r="B261" s="47" t="s">
        <v>1029</v>
      </c>
      <c r="C261" s="122">
        <v>4.2721466714678483E-2</v>
      </c>
      <c r="E261" s="129"/>
      <c r="F261" s="129"/>
    </row>
    <row r="262" spans="1:14" x14ac:dyDescent="0.45">
      <c r="A262" s="47" t="s">
        <v>1030</v>
      </c>
      <c r="B262" s="47" t="s">
        <v>1031</v>
      </c>
      <c r="C262" s="122">
        <v>0</v>
      </c>
      <c r="E262" s="129"/>
      <c r="F262" s="129"/>
    </row>
    <row r="263" spans="1:14" x14ac:dyDescent="0.45">
      <c r="A263" s="47" t="s">
        <v>1032</v>
      </c>
      <c r="B263" s="47" t="s">
        <v>1033</v>
      </c>
      <c r="C263" s="122">
        <v>7.1157442655549685E-2</v>
      </c>
      <c r="E263" s="129"/>
      <c r="F263" s="129"/>
    </row>
    <row r="264" spans="1:14" x14ac:dyDescent="0.45">
      <c r="A264" s="47" t="s">
        <v>1034</v>
      </c>
      <c r="B264" s="60" t="s">
        <v>1035</v>
      </c>
      <c r="C264" s="122">
        <v>0</v>
      </c>
      <c r="D264" s="77"/>
      <c r="E264" s="77"/>
      <c r="F264" s="78"/>
      <c r="G264" s="78"/>
      <c r="H264" s="31"/>
      <c r="I264" s="34"/>
      <c r="J264" s="34"/>
      <c r="K264" s="34"/>
      <c r="L264" s="31"/>
      <c r="M264" s="31"/>
      <c r="N264" s="31"/>
    </row>
    <row r="265" spans="1:14" x14ac:dyDescent="0.45">
      <c r="A265" s="47" t="s">
        <v>1036</v>
      </c>
      <c r="B265" s="47" t="s">
        <v>257</v>
      </c>
      <c r="C265" s="122">
        <v>5.525573282810884E-2</v>
      </c>
      <c r="E265" s="129"/>
      <c r="F265" s="129"/>
    </row>
    <row r="266" spans="1:14" hidden="1" outlineLevel="1" x14ac:dyDescent="0.45">
      <c r="A266" s="47" t="s">
        <v>1037</v>
      </c>
      <c r="B266" s="112" t="s">
        <v>1038</v>
      </c>
      <c r="C266" s="159"/>
      <c r="E266" s="129"/>
      <c r="F266" s="129"/>
    </row>
    <row r="267" spans="1:14" hidden="1" outlineLevel="1" x14ac:dyDescent="0.45">
      <c r="A267" s="47" t="s">
        <v>1039</v>
      </c>
      <c r="B267" s="112" t="s">
        <v>1040</v>
      </c>
      <c r="C267" s="122"/>
      <c r="E267" s="129"/>
      <c r="F267" s="129"/>
    </row>
    <row r="268" spans="1:14" hidden="1" outlineLevel="1" x14ac:dyDescent="0.45">
      <c r="A268" s="47" t="s">
        <v>1041</v>
      </c>
      <c r="B268" s="112" t="s">
        <v>1042</v>
      </c>
      <c r="C268" s="122"/>
      <c r="E268" s="129"/>
      <c r="F268" s="129"/>
    </row>
    <row r="269" spans="1:14" hidden="1" outlineLevel="1" x14ac:dyDescent="0.45">
      <c r="A269" s="47" t="s">
        <v>1043</v>
      </c>
      <c r="B269" s="112" t="s">
        <v>1044</v>
      </c>
      <c r="C269" s="122"/>
      <c r="E269" s="129"/>
      <c r="F269" s="129"/>
    </row>
    <row r="270" spans="1:14" hidden="1" outlineLevel="1" x14ac:dyDescent="0.45">
      <c r="A270" s="47" t="s">
        <v>1045</v>
      </c>
      <c r="B270" s="154" t="s">
        <v>261</v>
      </c>
      <c r="C270" s="122"/>
      <c r="E270" s="129"/>
      <c r="F270" s="129"/>
    </row>
    <row r="271" spans="1:14" hidden="1" outlineLevel="1" x14ac:dyDescent="0.45">
      <c r="A271" s="47" t="s">
        <v>1046</v>
      </c>
      <c r="B271" s="154" t="s">
        <v>261</v>
      </c>
      <c r="C271" s="122"/>
      <c r="E271" s="129"/>
      <c r="F271" s="129"/>
    </row>
    <row r="272" spans="1:14" hidden="1" outlineLevel="1" x14ac:dyDescent="0.45">
      <c r="A272" s="47" t="s">
        <v>1047</v>
      </c>
      <c r="B272" s="154" t="s">
        <v>261</v>
      </c>
      <c r="C272" s="122"/>
      <c r="E272" s="129"/>
      <c r="F272" s="129"/>
    </row>
    <row r="273" spans="1:7" hidden="1" outlineLevel="1" x14ac:dyDescent="0.45">
      <c r="A273" s="47" t="s">
        <v>1048</v>
      </c>
      <c r="B273" s="154" t="s">
        <v>261</v>
      </c>
      <c r="C273" s="122"/>
      <c r="E273" s="129"/>
      <c r="F273" s="129"/>
    </row>
    <row r="274" spans="1:7" hidden="1" outlineLevel="1" x14ac:dyDescent="0.45">
      <c r="A274" s="47" t="s">
        <v>1049</v>
      </c>
      <c r="B274" s="154" t="s">
        <v>261</v>
      </c>
      <c r="C274" s="122"/>
      <c r="E274" s="129"/>
      <c r="F274" s="129"/>
    </row>
    <row r="275" spans="1:7" hidden="1" outlineLevel="1" x14ac:dyDescent="0.45">
      <c r="A275" s="47" t="s">
        <v>1050</v>
      </c>
      <c r="B275" s="154" t="s">
        <v>261</v>
      </c>
      <c r="C275" s="122"/>
      <c r="E275" s="129"/>
      <c r="F275" s="129"/>
    </row>
    <row r="276" spans="1:7" ht="15" customHeight="1" collapsed="1" x14ac:dyDescent="0.45">
      <c r="A276" s="56"/>
      <c r="B276" s="76" t="s">
        <v>1051</v>
      </c>
      <c r="C276" s="56" t="s">
        <v>742</v>
      </c>
      <c r="D276" s="56"/>
      <c r="E276" s="58"/>
      <c r="F276" s="56"/>
      <c r="G276" s="59"/>
    </row>
    <row r="277" spans="1:7" x14ac:dyDescent="0.45">
      <c r="A277" s="47" t="s">
        <v>1052</v>
      </c>
      <c r="B277" s="47" t="s">
        <v>1053</v>
      </c>
      <c r="C277" s="122">
        <v>1</v>
      </c>
      <c r="E277" s="31"/>
      <c r="F277" s="31"/>
    </row>
    <row r="278" spans="1:7" x14ac:dyDescent="0.45">
      <c r="A278" s="47" t="s">
        <v>1054</v>
      </c>
      <c r="B278" s="47" t="s">
        <v>1055</v>
      </c>
      <c r="C278" s="122">
        <v>0</v>
      </c>
      <c r="E278" s="31"/>
      <c r="F278" s="31"/>
    </row>
    <row r="279" spans="1:7" x14ac:dyDescent="0.45">
      <c r="A279" s="47" t="s">
        <v>1056</v>
      </c>
      <c r="B279" s="47" t="s">
        <v>257</v>
      </c>
      <c r="C279" s="122">
        <v>0</v>
      </c>
      <c r="E279" s="31"/>
      <c r="F279" s="31"/>
    </row>
    <row r="280" spans="1:7" hidden="1" outlineLevel="1" x14ac:dyDescent="0.45">
      <c r="A280" s="47" t="s">
        <v>1057</v>
      </c>
      <c r="B280" s="53"/>
      <c r="C280" s="122"/>
      <c r="E280" s="31"/>
      <c r="F280" s="31"/>
    </row>
    <row r="281" spans="1:7" hidden="1" outlineLevel="1" x14ac:dyDescent="0.45">
      <c r="A281" s="47" t="s">
        <v>1058</v>
      </c>
      <c r="B281" s="53"/>
      <c r="C281" s="122"/>
      <c r="E281" s="31"/>
      <c r="F281" s="31"/>
    </row>
    <row r="282" spans="1:7" hidden="1" outlineLevel="1" x14ac:dyDescent="0.45">
      <c r="A282" s="47" t="s">
        <v>1059</v>
      </c>
      <c r="B282" s="53"/>
      <c r="C282" s="122"/>
      <c r="E282" s="31"/>
      <c r="F282" s="31"/>
    </row>
    <row r="283" spans="1:7" hidden="1" outlineLevel="1" x14ac:dyDescent="0.45">
      <c r="A283" s="47" t="s">
        <v>1060</v>
      </c>
      <c r="B283" s="53"/>
      <c r="C283" s="122"/>
      <c r="E283" s="31"/>
      <c r="F283" s="31"/>
    </row>
    <row r="284" spans="1:7" hidden="1" outlineLevel="1" x14ac:dyDescent="0.45">
      <c r="A284" s="47" t="s">
        <v>1061</v>
      </c>
      <c r="B284" s="53"/>
      <c r="C284" s="122"/>
      <c r="E284" s="31"/>
      <c r="F284" s="31"/>
    </row>
    <row r="285" spans="1:7" hidden="1" outlineLevel="1" x14ac:dyDescent="0.45">
      <c r="A285" s="47" t="s">
        <v>1062</v>
      </c>
      <c r="B285" s="53"/>
      <c r="C285" s="122"/>
      <c r="E285" s="31"/>
      <c r="F285" s="31"/>
    </row>
    <row r="286" spans="1:7" s="2" customFormat="1" collapsed="1" x14ac:dyDescent="0.45">
      <c r="A286" s="57"/>
      <c r="B286" s="57" t="s">
        <v>1063</v>
      </c>
      <c r="C286" s="57" t="s">
        <v>219</v>
      </c>
      <c r="D286" s="57" t="s">
        <v>1064</v>
      </c>
      <c r="E286" s="57"/>
      <c r="F286" s="57" t="s">
        <v>742</v>
      </c>
      <c r="G286" s="57" t="s">
        <v>1065</v>
      </c>
    </row>
    <row r="287" spans="1:7" s="2" customFormat="1" x14ac:dyDescent="0.45">
      <c r="A287" s="47" t="s">
        <v>1066</v>
      </c>
      <c r="B287" s="145" t="s">
        <v>1700</v>
      </c>
      <c r="C287" s="134" t="s">
        <v>1513</v>
      </c>
      <c r="D287" s="158" t="s">
        <v>1513</v>
      </c>
      <c r="E287" s="39"/>
      <c r="F287" s="69" t="str">
        <f>IF($C$305=0,"",IF(C287="[For completion]","",C287/$C$305))</f>
        <v/>
      </c>
      <c r="G287" s="69" t="str">
        <f>IF($D$305=0,"",IF(D287="[For completion]","",D287/$D$305))</f>
        <v/>
      </c>
    </row>
    <row r="288" spans="1:7" s="2" customFormat="1" x14ac:dyDescent="0.45">
      <c r="A288" s="47" t="s">
        <v>1067</v>
      </c>
      <c r="B288" s="145" t="s">
        <v>1701</v>
      </c>
      <c r="C288" s="134" t="s">
        <v>1513</v>
      </c>
      <c r="D288" s="158" t="s">
        <v>1513</v>
      </c>
      <c r="E288" s="39"/>
      <c r="F288" s="69" t="str">
        <f t="shared" ref="F288:F304" si="9">IF($C$305=0,"",IF(C288="[For completion]","",C288/$C$305))</f>
        <v/>
      </c>
      <c r="G288" s="69" t="str">
        <f t="shared" ref="G288:G304" si="10">IF($D$305=0,"",IF(D288="[For completion]","",D288/$D$305))</f>
        <v/>
      </c>
    </row>
    <row r="289" spans="1:7" s="2" customFormat="1" x14ac:dyDescent="0.45">
      <c r="A289" s="47" t="s">
        <v>1068</v>
      </c>
      <c r="B289" s="145" t="s">
        <v>1702</v>
      </c>
      <c r="C289" s="134" t="s">
        <v>1513</v>
      </c>
      <c r="D289" s="158" t="s">
        <v>1513</v>
      </c>
      <c r="E289" s="39"/>
      <c r="F289" s="69" t="str">
        <f t="shared" si="9"/>
        <v/>
      </c>
      <c r="G289" s="69" t="str">
        <f t="shared" si="10"/>
        <v/>
      </c>
    </row>
    <row r="290" spans="1:7" s="2" customFormat="1" x14ac:dyDescent="0.45">
      <c r="A290" s="47" t="s">
        <v>1069</v>
      </c>
      <c r="B290" s="145" t="s">
        <v>1703</v>
      </c>
      <c r="C290" s="134" t="s">
        <v>1513</v>
      </c>
      <c r="D290" s="158" t="s">
        <v>1513</v>
      </c>
      <c r="E290" s="39"/>
      <c r="F290" s="69" t="str">
        <f t="shared" si="9"/>
        <v/>
      </c>
      <c r="G290" s="69" t="str">
        <f t="shared" si="10"/>
        <v/>
      </c>
    </row>
    <row r="291" spans="1:7" s="2" customFormat="1" x14ac:dyDescent="0.45">
      <c r="A291" s="47" t="s">
        <v>1070</v>
      </c>
      <c r="B291" s="145" t="s">
        <v>1704</v>
      </c>
      <c r="C291" s="134" t="s">
        <v>1513</v>
      </c>
      <c r="D291" s="158" t="s">
        <v>1513</v>
      </c>
      <c r="E291" s="39"/>
      <c r="F291" s="69" t="str">
        <f t="shared" si="9"/>
        <v/>
      </c>
      <c r="G291" s="69" t="str">
        <f t="shared" si="10"/>
        <v/>
      </c>
    </row>
    <row r="292" spans="1:7" s="2" customFormat="1" x14ac:dyDescent="0.45">
      <c r="A292" s="47" t="s">
        <v>1071</v>
      </c>
      <c r="B292" s="145" t="s">
        <v>1705</v>
      </c>
      <c r="C292" s="134" t="s">
        <v>1513</v>
      </c>
      <c r="D292" s="158" t="s">
        <v>1513</v>
      </c>
      <c r="E292" s="39"/>
      <c r="F292" s="69" t="str">
        <f t="shared" si="9"/>
        <v/>
      </c>
      <c r="G292" s="69" t="str">
        <f t="shared" si="10"/>
        <v/>
      </c>
    </row>
    <row r="293" spans="1:7" s="2" customFormat="1" x14ac:dyDescent="0.45">
      <c r="A293" s="47" t="s">
        <v>1072</v>
      </c>
      <c r="B293" s="145" t="s">
        <v>1706</v>
      </c>
      <c r="C293" s="134" t="s">
        <v>1513</v>
      </c>
      <c r="D293" s="158" t="s">
        <v>1513</v>
      </c>
      <c r="E293" s="39"/>
      <c r="F293" s="69" t="str">
        <f t="shared" si="9"/>
        <v/>
      </c>
      <c r="G293" s="69" t="str">
        <f t="shared" si="10"/>
        <v/>
      </c>
    </row>
    <row r="294" spans="1:7" s="2" customFormat="1" x14ac:dyDescent="0.45">
      <c r="A294" s="47" t="s">
        <v>1073</v>
      </c>
      <c r="B294" s="145"/>
      <c r="C294" s="134"/>
      <c r="D294" s="158"/>
      <c r="E294" s="39"/>
      <c r="F294" s="69" t="str">
        <f t="shared" si="9"/>
        <v/>
      </c>
      <c r="G294" s="69" t="str">
        <f t="shared" si="10"/>
        <v/>
      </c>
    </row>
    <row r="295" spans="1:7" s="2" customFormat="1" x14ac:dyDescent="0.45">
      <c r="A295" s="47" t="s">
        <v>1074</v>
      </c>
      <c r="B295" s="145"/>
      <c r="C295" s="134"/>
      <c r="D295" s="158"/>
      <c r="E295" s="39"/>
      <c r="F295" s="69" t="str">
        <f t="shared" si="9"/>
        <v/>
      </c>
      <c r="G295" s="69" t="str">
        <f t="shared" si="10"/>
        <v/>
      </c>
    </row>
    <row r="296" spans="1:7" s="2" customFormat="1" x14ac:dyDescent="0.45">
      <c r="A296" s="47" t="s">
        <v>1075</v>
      </c>
      <c r="B296" s="145"/>
      <c r="C296" s="134"/>
      <c r="D296" s="158"/>
      <c r="E296" s="39"/>
      <c r="F296" s="69" t="str">
        <f t="shared" si="9"/>
        <v/>
      </c>
      <c r="G296" s="69" t="str">
        <f t="shared" si="10"/>
        <v/>
      </c>
    </row>
    <row r="297" spans="1:7" s="2" customFormat="1" x14ac:dyDescent="0.45">
      <c r="A297" s="47" t="s">
        <v>1076</v>
      </c>
      <c r="B297" s="145"/>
      <c r="C297" s="134"/>
      <c r="D297" s="158"/>
      <c r="E297" s="39"/>
      <c r="F297" s="69" t="str">
        <f t="shared" si="9"/>
        <v/>
      </c>
      <c r="G297" s="69" t="str">
        <f t="shared" si="10"/>
        <v/>
      </c>
    </row>
    <row r="298" spans="1:7" s="2" customFormat="1" x14ac:dyDescent="0.45">
      <c r="A298" s="47" t="s">
        <v>1077</v>
      </c>
      <c r="B298" s="145"/>
      <c r="C298" s="134"/>
      <c r="D298" s="158"/>
      <c r="E298" s="39"/>
      <c r="F298" s="69" t="str">
        <f t="shared" si="9"/>
        <v/>
      </c>
      <c r="G298" s="69" t="str">
        <f t="shared" si="10"/>
        <v/>
      </c>
    </row>
    <row r="299" spans="1:7" s="2" customFormat="1" x14ac:dyDescent="0.45">
      <c r="A299" s="47" t="s">
        <v>1078</v>
      </c>
      <c r="B299" s="145"/>
      <c r="C299" s="134"/>
      <c r="D299" s="158"/>
      <c r="E299" s="39"/>
      <c r="F299" s="69" t="str">
        <f t="shared" si="9"/>
        <v/>
      </c>
      <c r="G299" s="69" t="str">
        <f t="shared" si="10"/>
        <v/>
      </c>
    </row>
    <row r="300" spans="1:7" s="2" customFormat="1" x14ac:dyDescent="0.45">
      <c r="A300" s="47" t="s">
        <v>1079</v>
      </c>
      <c r="B300" s="145"/>
      <c r="C300" s="134"/>
      <c r="D300" s="158"/>
      <c r="E300" s="39"/>
      <c r="F300" s="69" t="str">
        <f t="shared" si="9"/>
        <v/>
      </c>
      <c r="G300" s="69" t="str">
        <f t="shared" si="10"/>
        <v/>
      </c>
    </row>
    <row r="301" spans="1:7" s="2" customFormat="1" x14ac:dyDescent="0.45">
      <c r="A301" s="47" t="s">
        <v>1080</v>
      </c>
      <c r="B301" s="145"/>
      <c r="C301" s="134"/>
      <c r="D301" s="158"/>
      <c r="E301" s="39"/>
      <c r="F301" s="69" t="str">
        <f t="shared" si="9"/>
        <v/>
      </c>
      <c r="G301" s="69" t="str">
        <f t="shared" si="10"/>
        <v/>
      </c>
    </row>
    <row r="302" spans="1:7" s="2" customFormat="1" x14ac:dyDescent="0.45">
      <c r="A302" s="47" t="s">
        <v>1081</v>
      </c>
      <c r="B302" s="145"/>
      <c r="C302" s="134"/>
      <c r="D302" s="158"/>
      <c r="E302" s="39"/>
      <c r="F302" s="69" t="str">
        <f t="shared" si="9"/>
        <v/>
      </c>
      <c r="G302" s="69" t="str">
        <f t="shared" si="10"/>
        <v/>
      </c>
    </row>
    <row r="303" spans="1:7" s="2" customFormat="1" x14ac:dyDescent="0.45">
      <c r="A303" s="47" t="s">
        <v>1082</v>
      </c>
      <c r="B303" s="145"/>
      <c r="C303" s="134"/>
      <c r="D303" s="158"/>
      <c r="E303" s="39"/>
      <c r="F303" s="69" t="str">
        <f t="shared" si="9"/>
        <v/>
      </c>
      <c r="G303" s="69" t="str">
        <f t="shared" si="10"/>
        <v/>
      </c>
    </row>
    <row r="304" spans="1:7" s="2" customFormat="1" x14ac:dyDescent="0.45">
      <c r="A304" s="47" t="s">
        <v>1083</v>
      </c>
      <c r="B304" s="60" t="s">
        <v>1084</v>
      </c>
      <c r="C304" s="134" t="s">
        <v>1513</v>
      </c>
      <c r="D304" s="158" t="s">
        <v>1513</v>
      </c>
      <c r="E304" s="39"/>
      <c r="F304" s="69" t="str">
        <f t="shared" si="9"/>
        <v/>
      </c>
      <c r="G304" s="69" t="str">
        <f t="shared" si="10"/>
        <v/>
      </c>
    </row>
    <row r="305" spans="1:7" s="2" customFormat="1" x14ac:dyDescent="0.45">
      <c r="A305" s="47" t="s">
        <v>1085</v>
      </c>
      <c r="B305" s="60" t="s">
        <v>259</v>
      </c>
      <c r="C305" s="86">
        <f>SUM(C287:C304)</f>
        <v>0</v>
      </c>
      <c r="D305" s="47">
        <f>SUM(D287:D304)</f>
        <v>0</v>
      </c>
      <c r="E305" s="39"/>
      <c r="F305" s="132">
        <f>SUM(F287:F304)</f>
        <v>0</v>
      </c>
      <c r="G305" s="132">
        <f>SUM(G287:G304)</f>
        <v>0</v>
      </c>
    </row>
    <row r="306" spans="1:7" s="2" customFormat="1" x14ac:dyDescent="0.45">
      <c r="A306" s="47" t="s">
        <v>1086</v>
      </c>
      <c r="B306" s="51"/>
      <c r="C306" s="34"/>
      <c r="D306" s="34"/>
      <c r="E306" s="39"/>
      <c r="F306" s="39"/>
      <c r="G306" s="39"/>
    </row>
    <row r="307" spans="1:7" s="2" customFormat="1" x14ac:dyDescent="0.45">
      <c r="A307" s="47" t="s">
        <v>1087</v>
      </c>
      <c r="B307" s="51"/>
      <c r="C307" s="34"/>
      <c r="D307" s="34"/>
      <c r="E307" s="39"/>
      <c r="F307" s="39"/>
      <c r="G307" s="39"/>
    </row>
    <row r="308" spans="1:7" s="2" customFormat="1" x14ac:dyDescent="0.45">
      <c r="A308" s="47" t="s">
        <v>1088</v>
      </c>
      <c r="B308" s="51"/>
      <c r="C308" s="34"/>
      <c r="D308" s="34"/>
      <c r="E308" s="39"/>
      <c r="F308" s="39"/>
      <c r="G308" s="39"/>
    </row>
    <row r="309" spans="1:7" s="2" customFormat="1" x14ac:dyDescent="0.45">
      <c r="A309" s="57"/>
      <c r="B309" s="57" t="s">
        <v>1089</v>
      </c>
      <c r="C309" s="57" t="s">
        <v>219</v>
      </c>
      <c r="D309" s="57" t="s">
        <v>1064</v>
      </c>
      <c r="E309" s="57"/>
      <c r="F309" s="57" t="s">
        <v>742</v>
      </c>
      <c r="G309" s="57" t="s">
        <v>1065</v>
      </c>
    </row>
    <row r="310" spans="1:7" s="2" customFormat="1" x14ac:dyDescent="0.45">
      <c r="A310" s="47" t="s">
        <v>1090</v>
      </c>
      <c r="B310" s="145" t="s">
        <v>1707</v>
      </c>
      <c r="C310" s="134" t="s">
        <v>1513</v>
      </c>
      <c r="D310" s="158" t="s">
        <v>1513</v>
      </c>
      <c r="E310" s="39"/>
      <c r="F310" s="69" t="str">
        <f>IF($C$328=0,"",IF(C310="[For completion]","",C310/$C$328))</f>
        <v/>
      </c>
      <c r="G310" s="69" t="str">
        <f>IF($D$328=0,"",IF(D310="[For completion]","",D310/$D$328))</f>
        <v/>
      </c>
    </row>
    <row r="311" spans="1:7" s="2" customFormat="1" x14ac:dyDescent="0.45">
      <c r="A311" s="47" t="s">
        <v>1091</v>
      </c>
      <c r="B311" s="145" t="s">
        <v>1708</v>
      </c>
      <c r="C311" s="134" t="s">
        <v>1513</v>
      </c>
      <c r="D311" s="158" t="s">
        <v>1513</v>
      </c>
      <c r="E311" s="39"/>
      <c r="F311" s="69" t="str">
        <f t="shared" ref="F311:F327" si="11">IF($C$328=0,"",IF(C311="[For completion]","",C311/$C$328))</f>
        <v/>
      </c>
      <c r="G311" s="69" t="str">
        <f t="shared" ref="G311:G327" si="12">IF($D$328=0,"",IF(D311="[For completion]","",D311/$D$328))</f>
        <v/>
      </c>
    </row>
    <row r="312" spans="1:7" s="2" customFormat="1" x14ac:dyDescent="0.45">
      <c r="A312" s="47" t="s">
        <v>1092</v>
      </c>
      <c r="B312" s="145" t="s">
        <v>1709</v>
      </c>
      <c r="C312" s="134" t="s">
        <v>1513</v>
      </c>
      <c r="D312" s="158" t="s">
        <v>1513</v>
      </c>
      <c r="E312" s="39"/>
      <c r="F312" s="69" t="str">
        <f t="shared" si="11"/>
        <v/>
      </c>
      <c r="G312" s="69" t="str">
        <f t="shared" si="12"/>
        <v/>
      </c>
    </row>
    <row r="313" spans="1:7" s="2" customFormat="1" x14ac:dyDescent="0.45">
      <c r="A313" s="47" t="s">
        <v>1093</v>
      </c>
      <c r="B313" s="145" t="s">
        <v>1710</v>
      </c>
      <c r="C313" s="134" t="s">
        <v>1513</v>
      </c>
      <c r="D313" s="158" t="s">
        <v>1513</v>
      </c>
      <c r="E313" s="39"/>
      <c r="F313" s="69" t="str">
        <f t="shared" si="11"/>
        <v/>
      </c>
      <c r="G313" s="69" t="str">
        <f t="shared" si="12"/>
        <v/>
      </c>
    </row>
    <row r="314" spans="1:7" s="2" customFormat="1" x14ac:dyDescent="0.45">
      <c r="A314" s="47" t="s">
        <v>1094</v>
      </c>
      <c r="B314" s="145" t="s">
        <v>1711</v>
      </c>
      <c r="C314" s="134" t="s">
        <v>1513</v>
      </c>
      <c r="D314" s="158" t="s">
        <v>1513</v>
      </c>
      <c r="E314" s="39"/>
      <c r="F314" s="69" t="str">
        <f t="shared" si="11"/>
        <v/>
      </c>
      <c r="G314" s="69" t="str">
        <f t="shared" si="12"/>
        <v/>
      </c>
    </row>
    <row r="315" spans="1:7" s="2" customFormat="1" x14ac:dyDescent="0.45">
      <c r="A315" s="47" t="s">
        <v>1095</v>
      </c>
      <c r="B315" s="145" t="s">
        <v>1712</v>
      </c>
      <c r="C315" s="134" t="s">
        <v>1513</v>
      </c>
      <c r="D315" s="158" t="s">
        <v>1513</v>
      </c>
      <c r="E315" s="39"/>
      <c r="F315" s="69" t="str">
        <f t="shared" si="11"/>
        <v/>
      </c>
      <c r="G315" s="69" t="str">
        <f t="shared" si="12"/>
        <v/>
      </c>
    </row>
    <row r="316" spans="1:7" s="2" customFormat="1" x14ac:dyDescent="0.45">
      <c r="A316" s="47" t="s">
        <v>1096</v>
      </c>
      <c r="B316" s="145" t="s">
        <v>1713</v>
      </c>
      <c r="C316" s="134" t="s">
        <v>1513</v>
      </c>
      <c r="D316" s="158" t="s">
        <v>1513</v>
      </c>
      <c r="E316" s="39"/>
      <c r="F316" s="69" t="str">
        <f t="shared" si="11"/>
        <v/>
      </c>
      <c r="G316" s="69" t="str">
        <f t="shared" si="12"/>
        <v/>
      </c>
    </row>
    <row r="317" spans="1:7" s="2" customFormat="1" x14ac:dyDescent="0.45">
      <c r="A317" s="47" t="s">
        <v>1097</v>
      </c>
      <c r="B317" s="145"/>
      <c r="C317" s="134"/>
      <c r="D317" s="158"/>
      <c r="E317" s="39"/>
      <c r="F317" s="69" t="str">
        <f t="shared" si="11"/>
        <v/>
      </c>
      <c r="G317" s="69" t="str">
        <f t="shared" si="12"/>
        <v/>
      </c>
    </row>
    <row r="318" spans="1:7" s="2" customFormat="1" x14ac:dyDescent="0.45">
      <c r="A318" s="47" t="s">
        <v>1098</v>
      </c>
      <c r="B318" s="145"/>
      <c r="C318" s="134"/>
      <c r="D318" s="158"/>
      <c r="E318" s="39"/>
      <c r="F318" s="69" t="str">
        <f t="shared" si="11"/>
        <v/>
      </c>
      <c r="G318" s="69" t="str">
        <f t="shared" si="12"/>
        <v/>
      </c>
    </row>
    <row r="319" spans="1:7" s="2" customFormat="1" x14ac:dyDescent="0.45">
      <c r="A319" s="47" t="s">
        <v>1099</v>
      </c>
      <c r="B319" s="145"/>
      <c r="C319" s="134"/>
      <c r="D319" s="158"/>
      <c r="E319" s="39"/>
      <c r="F319" s="69" t="str">
        <f t="shared" si="11"/>
        <v/>
      </c>
      <c r="G319" s="69" t="str">
        <f t="shared" si="12"/>
        <v/>
      </c>
    </row>
    <row r="320" spans="1:7" s="2" customFormat="1" x14ac:dyDescent="0.45">
      <c r="A320" s="47" t="s">
        <v>1100</v>
      </c>
      <c r="B320" s="145"/>
      <c r="C320" s="134"/>
      <c r="D320" s="158"/>
      <c r="E320" s="39"/>
      <c r="F320" s="69" t="str">
        <f t="shared" si="11"/>
        <v/>
      </c>
      <c r="G320" s="69" t="str">
        <f t="shared" si="12"/>
        <v/>
      </c>
    </row>
    <row r="321" spans="1:7" s="2" customFormat="1" x14ac:dyDescent="0.45">
      <c r="A321" s="47" t="s">
        <v>1101</v>
      </c>
      <c r="B321" s="145"/>
      <c r="C321" s="134"/>
      <c r="D321" s="158"/>
      <c r="E321" s="39"/>
      <c r="F321" s="69" t="str">
        <f>IF($C$328=0,"",IF(C321="[For completion]","",C321/$C$328))</f>
        <v/>
      </c>
      <c r="G321" s="69" t="str">
        <f t="shared" si="12"/>
        <v/>
      </c>
    </row>
    <row r="322" spans="1:7" s="2" customFormat="1" x14ac:dyDescent="0.45">
      <c r="A322" s="47" t="s">
        <v>1102</v>
      </c>
      <c r="B322" s="145"/>
      <c r="C322" s="134"/>
      <c r="D322" s="158"/>
      <c r="E322" s="39"/>
      <c r="F322" s="69" t="str">
        <f t="shared" si="11"/>
        <v/>
      </c>
      <c r="G322" s="69" t="str">
        <f t="shared" si="12"/>
        <v/>
      </c>
    </row>
    <row r="323" spans="1:7" s="2" customFormat="1" x14ac:dyDescent="0.45">
      <c r="A323" s="47" t="s">
        <v>1103</v>
      </c>
      <c r="B323" s="145"/>
      <c r="C323" s="134"/>
      <c r="D323" s="158"/>
      <c r="E323" s="39"/>
      <c r="F323" s="69" t="str">
        <f t="shared" si="11"/>
        <v/>
      </c>
      <c r="G323" s="69" t="str">
        <f t="shared" si="12"/>
        <v/>
      </c>
    </row>
    <row r="324" spans="1:7" s="2" customFormat="1" x14ac:dyDescent="0.45">
      <c r="A324" s="47" t="s">
        <v>1104</v>
      </c>
      <c r="B324" s="145"/>
      <c r="C324" s="134"/>
      <c r="D324" s="158"/>
      <c r="E324" s="39"/>
      <c r="F324" s="69" t="str">
        <f t="shared" si="11"/>
        <v/>
      </c>
      <c r="G324" s="69" t="str">
        <f t="shared" si="12"/>
        <v/>
      </c>
    </row>
    <row r="325" spans="1:7" s="2" customFormat="1" x14ac:dyDescent="0.45">
      <c r="A325" s="47" t="s">
        <v>1105</v>
      </c>
      <c r="B325" s="145"/>
      <c r="C325" s="134"/>
      <c r="D325" s="158"/>
      <c r="E325" s="39"/>
      <c r="F325" s="69" t="str">
        <f t="shared" si="11"/>
        <v/>
      </c>
      <c r="G325" s="69" t="str">
        <f t="shared" si="12"/>
        <v/>
      </c>
    </row>
    <row r="326" spans="1:7" s="2" customFormat="1" x14ac:dyDescent="0.45">
      <c r="A326" s="47" t="s">
        <v>1106</v>
      </c>
      <c r="B326" s="145"/>
      <c r="C326" s="134"/>
      <c r="D326" s="158"/>
      <c r="E326" s="39"/>
      <c r="F326" s="69" t="str">
        <f t="shared" si="11"/>
        <v/>
      </c>
      <c r="G326" s="69" t="str">
        <f t="shared" si="12"/>
        <v/>
      </c>
    </row>
    <row r="327" spans="1:7" s="2" customFormat="1" x14ac:dyDescent="0.45">
      <c r="A327" s="47" t="s">
        <v>1107</v>
      </c>
      <c r="B327" s="60" t="s">
        <v>1084</v>
      </c>
      <c r="C327" s="134" t="s">
        <v>1513</v>
      </c>
      <c r="D327" s="158" t="s">
        <v>1513</v>
      </c>
      <c r="E327" s="39"/>
      <c r="F327" s="69" t="str">
        <f t="shared" si="11"/>
        <v/>
      </c>
      <c r="G327" s="69" t="str">
        <f t="shared" si="12"/>
        <v/>
      </c>
    </row>
    <row r="328" spans="1:7" s="2" customFormat="1" x14ac:dyDescent="0.45">
      <c r="A328" s="47" t="s">
        <v>1108</v>
      </c>
      <c r="B328" s="60" t="s">
        <v>259</v>
      </c>
      <c r="C328" s="86">
        <f>SUM(C310:C327)</f>
        <v>0</v>
      </c>
      <c r="D328" s="47">
        <f>SUM(D310:D327)</f>
        <v>0</v>
      </c>
      <c r="E328" s="39"/>
      <c r="F328" s="132">
        <f>SUM(F310:F327)</f>
        <v>0</v>
      </c>
      <c r="G328" s="132">
        <f>SUM(G310:G327)</f>
        <v>0</v>
      </c>
    </row>
    <row r="329" spans="1:7" s="2" customFormat="1" x14ac:dyDescent="0.45">
      <c r="A329" s="47" t="s">
        <v>1109</v>
      </c>
      <c r="B329" s="51"/>
      <c r="C329" s="34"/>
      <c r="D329" s="34"/>
      <c r="E329" s="39"/>
      <c r="F329" s="39"/>
      <c r="G329" s="39"/>
    </row>
    <row r="330" spans="1:7" s="2" customFormat="1" x14ac:dyDescent="0.45">
      <c r="A330" s="47" t="s">
        <v>1110</v>
      </c>
      <c r="B330" s="51"/>
      <c r="C330" s="34"/>
      <c r="D330" s="34"/>
      <c r="E330" s="39"/>
      <c r="F330" s="39"/>
      <c r="G330" s="39"/>
    </row>
    <row r="331" spans="1:7" s="2" customFormat="1" x14ac:dyDescent="0.45">
      <c r="A331" s="47" t="s">
        <v>1111</v>
      </c>
      <c r="B331" s="51"/>
      <c r="C331" s="34"/>
      <c r="D331" s="34"/>
      <c r="E331" s="39"/>
      <c r="F331" s="39"/>
      <c r="G331" s="39"/>
    </row>
    <row r="332" spans="1:7" s="2" customFormat="1" x14ac:dyDescent="0.45">
      <c r="A332" s="57"/>
      <c r="B332" s="57" t="s">
        <v>1112</v>
      </c>
      <c r="C332" s="57" t="s">
        <v>219</v>
      </c>
      <c r="D332" s="57" t="s">
        <v>1064</v>
      </c>
      <c r="E332" s="57"/>
      <c r="F332" s="57" t="s">
        <v>742</v>
      </c>
      <c r="G332" s="57" t="s">
        <v>1065</v>
      </c>
    </row>
    <row r="333" spans="1:7" s="2" customFormat="1" x14ac:dyDescent="0.45">
      <c r="A333" s="47" t="s">
        <v>1113</v>
      </c>
      <c r="B333" s="60" t="s">
        <v>1114</v>
      </c>
      <c r="C333" s="134">
        <v>119.30634916999999</v>
      </c>
      <c r="D333" s="158">
        <v>2131</v>
      </c>
      <c r="E333" s="39"/>
      <c r="F333" s="69">
        <f>IF($C$346=0,"",IF(C333="[For completion]","",C333/$C$346))</f>
        <v>2.8697006157360306E-2</v>
      </c>
      <c r="G333" s="69">
        <f>IF($D$346=0,"",IF(D333="[For completion]","",D333/$D$346))</f>
        <v>2.88202756251606E-2</v>
      </c>
    </row>
    <row r="334" spans="1:7" s="2" customFormat="1" x14ac:dyDescent="0.45">
      <c r="A334" s="47" t="s">
        <v>1115</v>
      </c>
      <c r="B334" s="60" t="s">
        <v>1116</v>
      </c>
      <c r="C334" s="134">
        <v>111.11791294000017</v>
      </c>
      <c r="D334" s="158">
        <v>1903</v>
      </c>
      <c r="E334" s="39"/>
      <c r="F334" s="69">
        <f t="shared" ref="F334:F345" si="13">IF($C$346=0,"",IF(C334="[For completion]","",C334/$C$346))</f>
        <v>2.6727424433116709E-2</v>
      </c>
      <c r="G334" s="69">
        <f t="shared" ref="G334:G345" si="14">IF($D$346=0,"",IF(D334="[For completion]","",D334/$D$346))</f>
        <v>2.573673604630719E-2</v>
      </c>
    </row>
    <row r="335" spans="1:7" s="2" customFormat="1" x14ac:dyDescent="0.45">
      <c r="A335" s="47" t="s">
        <v>1117</v>
      </c>
      <c r="B335" s="60" t="s">
        <v>1118</v>
      </c>
      <c r="C335" s="134">
        <v>182.40576892000041</v>
      </c>
      <c r="D335" s="158">
        <v>3356</v>
      </c>
      <c r="E335" s="39"/>
      <c r="F335" s="69">
        <f t="shared" si="13"/>
        <v>4.3874441806752783E-2</v>
      </c>
      <c r="G335" s="69">
        <f t="shared" si="14"/>
        <v>4.5387538713298439E-2</v>
      </c>
    </row>
    <row r="336" spans="1:7" s="2" customFormat="1" x14ac:dyDescent="0.45">
      <c r="A336" s="47" t="s">
        <v>1119</v>
      </c>
      <c r="B336" s="60" t="s">
        <v>1120</v>
      </c>
      <c r="C336" s="134">
        <v>389.0134986700009</v>
      </c>
      <c r="D336" s="158">
        <v>7188</v>
      </c>
      <c r="E336" s="39"/>
      <c r="F336" s="69">
        <f t="shared" si="13"/>
        <v>9.3570231964120815E-2</v>
      </c>
      <c r="G336" s="69">
        <f t="shared" si="14"/>
        <v>9.7212642512273295E-2</v>
      </c>
    </row>
    <row r="337" spans="1:7" s="2" customFormat="1" x14ac:dyDescent="0.45">
      <c r="A337" s="47" t="s">
        <v>1121</v>
      </c>
      <c r="B337" s="60" t="s">
        <v>1122</v>
      </c>
      <c r="C337" s="134">
        <v>496.90473572999855</v>
      </c>
      <c r="D337" s="158">
        <v>9061</v>
      </c>
      <c r="E337" s="39"/>
      <c r="F337" s="69">
        <f t="shared" si="13"/>
        <v>0.11952153728672565</v>
      </c>
      <c r="G337" s="69">
        <f t="shared" si="14"/>
        <v>0.12254364966662609</v>
      </c>
    </row>
    <row r="338" spans="1:7" s="2" customFormat="1" x14ac:dyDescent="0.45">
      <c r="A338" s="47" t="s">
        <v>1123</v>
      </c>
      <c r="B338" s="60" t="s">
        <v>1124</v>
      </c>
      <c r="C338" s="134">
        <v>389.82900557999983</v>
      </c>
      <c r="D338" s="158">
        <v>7373</v>
      </c>
      <c r="E338" s="39"/>
      <c r="F338" s="69">
        <f t="shared" si="13"/>
        <v>9.3766387549975364E-2</v>
      </c>
      <c r="G338" s="69">
        <f t="shared" si="14"/>
        <v>9.9714637345992077E-2</v>
      </c>
    </row>
    <row r="339" spans="1:7" s="2" customFormat="1" x14ac:dyDescent="0.45">
      <c r="A339" s="47" t="s">
        <v>1125</v>
      </c>
      <c r="B339" s="60" t="s">
        <v>1126</v>
      </c>
      <c r="C339" s="134">
        <v>518.79187069999693</v>
      </c>
      <c r="D339" s="158">
        <v>9775</v>
      </c>
      <c r="E339" s="39"/>
      <c r="F339" s="69">
        <f t="shared" si="13"/>
        <v>0.12478609572280724</v>
      </c>
      <c r="G339" s="69">
        <f t="shared" si="14"/>
        <v>0.13219999729514073</v>
      </c>
    </row>
    <row r="340" spans="1:7" s="2" customFormat="1" x14ac:dyDescent="0.45">
      <c r="A340" s="47" t="s">
        <v>1127</v>
      </c>
      <c r="B340" s="60" t="s">
        <v>1128</v>
      </c>
      <c r="C340" s="134">
        <v>523.73649786000112</v>
      </c>
      <c r="D340" s="158">
        <v>9547</v>
      </c>
      <c r="E340" s="39"/>
      <c r="F340" s="69">
        <f t="shared" si="13"/>
        <v>0.12597543725444948</v>
      </c>
      <c r="G340" s="69">
        <f t="shared" si="14"/>
        <v>0.1291164577162873</v>
      </c>
    </row>
    <row r="341" spans="1:7" s="2" customFormat="1" x14ac:dyDescent="0.45">
      <c r="A341" s="47" t="s">
        <v>1129</v>
      </c>
      <c r="B341" s="60" t="s">
        <v>1130</v>
      </c>
      <c r="C341" s="134">
        <v>862.76421236000033</v>
      </c>
      <c r="D341" s="158">
        <v>16020</v>
      </c>
      <c r="E341" s="39"/>
      <c r="F341" s="69">
        <f t="shared" si="13"/>
        <v>0.20752248381321453</v>
      </c>
      <c r="G341" s="69">
        <f t="shared" si="14"/>
        <v>0.21665922830364751</v>
      </c>
    </row>
    <row r="342" spans="1:7" s="2" customFormat="1" x14ac:dyDescent="0.45">
      <c r="A342" s="47" t="s">
        <v>1131</v>
      </c>
      <c r="B342" s="47" t="s">
        <v>1132</v>
      </c>
      <c r="C342" s="134">
        <v>207.12283572999985</v>
      </c>
      <c r="D342" s="158">
        <v>3337</v>
      </c>
      <c r="F342" s="69">
        <f t="shared" si="13"/>
        <v>4.9819689678077282E-2</v>
      </c>
      <c r="G342" s="69">
        <f t="shared" si="14"/>
        <v>4.5130577081727324E-2</v>
      </c>
    </row>
    <row r="343" spans="1:7" s="2" customFormat="1" x14ac:dyDescent="0.45">
      <c r="A343" s="47" t="s">
        <v>1133</v>
      </c>
      <c r="B343" s="47" t="s">
        <v>1134</v>
      </c>
      <c r="C343" s="134">
        <v>205.97225578999991</v>
      </c>
      <c r="D343" s="158">
        <v>2467</v>
      </c>
      <c r="F343" s="69">
        <f t="shared" si="13"/>
        <v>4.9542938274213057E-2</v>
      </c>
      <c r="G343" s="69">
        <f t="shared" si="14"/>
        <v>3.3364439215049835E-2</v>
      </c>
    </row>
    <row r="344" spans="1:7" s="2" customFormat="1" x14ac:dyDescent="0.45">
      <c r="A344" s="47" t="s">
        <v>1135</v>
      </c>
      <c r="B344" s="60" t="s">
        <v>1136</v>
      </c>
      <c r="C344" s="134">
        <v>129.79882374000007</v>
      </c>
      <c r="D344" s="158">
        <v>1394</v>
      </c>
      <c r="E344" s="39"/>
      <c r="F344" s="69">
        <f t="shared" si="13"/>
        <v>3.1220783051347706E-2</v>
      </c>
      <c r="G344" s="69">
        <f t="shared" si="14"/>
        <v>1.8852869179480938E-2</v>
      </c>
    </row>
    <row r="345" spans="1:7" s="2" customFormat="1" x14ac:dyDescent="0.45">
      <c r="A345" s="47" t="s">
        <v>1137</v>
      </c>
      <c r="B345" s="47" t="s">
        <v>1084</v>
      </c>
      <c r="C345" s="134">
        <v>20.685567969999983</v>
      </c>
      <c r="D345" s="158">
        <v>389</v>
      </c>
      <c r="F345" s="69">
        <f t="shared" si="13"/>
        <v>4.9755430078389402E-3</v>
      </c>
      <c r="G345" s="69">
        <f t="shared" si="14"/>
        <v>5.2609512990086692E-3</v>
      </c>
    </row>
    <row r="346" spans="1:7" s="2" customFormat="1" x14ac:dyDescent="0.45">
      <c r="A346" s="47" t="s">
        <v>1138</v>
      </c>
      <c r="B346" s="60" t="s">
        <v>259</v>
      </c>
      <c r="C346" s="86">
        <f>SUM(C333:C345)</f>
        <v>4157.4493351599986</v>
      </c>
      <c r="D346" s="47">
        <f>SUM(D333:D345)</f>
        <v>73941</v>
      </c>
      <c r="E346" s="39"/>
      <c r="F346" s="132">
        <f>SUM(F333:F345)</f>
        <v>1</v>
      </c>
      <c r="G346" s="132">
        <f>SUM(G333:G345)</f>
        <v>1</v>
      </c>
    </row>
    <row r="347" spans="1:7" s="2" customFormat="1" x14ac:dyDescent="0.45">
      <c r="A347" s="47" t="s">
        <v>1139</v>
      </c>
      <c r="B347" s="51"/>
      <c r="C347" s="29"/>
      <c r="D347" s="34"/>
      <c r="E347" s="39"/>
      <c r="F347" s="117"/>
      <c r="G347" s="117"/>
    </row>
    <row r="348" spans="1:7" s="2" customFormat="1" x14ac:dyDescent="0.45">
      <c r="A348" s="47" t="s">
        <v>1140</v>
      </c>
      <c r="B348" s="51"/>
      <c r="C348" s="29"/>
      <c r="D348" s="34"/>
      <c r="E348" s="39"/>
      <c r="F348" s="117"/>
      <c r="G348" s="117"/>
    </row>
    <row r="349" spans="1:7" s="2" customFormat="1" x14ac:dyDescent="0.45">
      <c r="A349" s="47" t="s">
        <v>1141</v>
      </c>
    </row>
    <row r="350" spans="1:7" s="2" customFormat="1" x14ac:dyDescent="0.45">
      <c r="A350" s="47" t="s">
        <v>1142</v>
      </c>
    </row>
    <row r="351" spans="1:7" s="2" customFormat="1" x14ac:dyDescent="0.45">
      <c r="A351" s="47" t="s">
        <v>1143</v>
      </c>
      <c r="B351" s="51"/>
      <c r="C351" s="29"/>
      <c r="D351" s="34"/>
      <c r="E351" s="39"/>
      <c r="F351" s="117"/>
      <c r="G351" s="117"/>
    </row>
    <row r="352" spans="1:7" s="2" customFormat="1" x14ac:dyDescent="0.45">
      <c r="A352" s="47" t="s">
        <v>1144</v>
      </c>
      <c r="B352" s="51"/>
      <c r="C352" s="29"/>
      <c r="D352" s="34"/>
      <c r="E352" s="39"/>
      <c r="F352" s="117"/>
      <c r="G352" s="117"/>
    </row>
    <row r="353" spans="1:7" s="2" customFormat="1" x14ac:dyDescent="0.45">
      <c r="A353" s="47" t="s">
        <v>1145</v>
      </c>
      <c r="B353" s="51"/>
      <c r="C353" s="29"/>
      <c r="D353" s="34"/>
      <c r="E353" s="39"/>
      <c r="F353" s="117"/>
      <c r="G353" s="117"/>
    </row>
    <row r="354" spans="1:7" s="2" customFormat="1" x14ac:dyDescent="0.45">
      <c r="A354" s="47" t="s">
        <v>1146</v>
      </c>
      <c r="B354" s="51"/>
      <c r="C354" s="29"/>
      <c r="D354" s="34"/>
      <c r="E354" s="39"/>
      <c r="F354" s="117"/>
      <c r="G354" s="117"/>
    </row>
    <row r="355" spans="1:7" s="2" customFormat="1" x14ac:dyDescent="0.45">
      <c r="A355" s="47" t="s">
        <v>1147</v>
      </c>
      <c r="B355" s="51"/>
      <c r="C355" s="34"/>
      <c r="D355" s="34"/>
      <c r="E355" s="39"/>
      <c r="F355" s="39"/>
      <c r="G355" s="39"/>
    </row>
    <row r="356" spans="1:7" s="2" customFormat="1" x14ac:dyDescent="0.45">
      <c r="A356" s="47" t="s">
        <v>1148</v>
      </c>
      <c r="B356" s="51"/>
      <c r="C356" s="34"/>
      <c r="D356" s="34"/>
      <c r="E356" s="39"/>
      <c r="F356" s="39"/>
      <c r="G356" s="39"/>
    </row>
    <row r="357" spans="1:7" s="2" customFormat="1" x14ac:dyDescent="0.45">
      <c r="A357" s="57"/>
      <c r="B357" s="57" t="s">
        <v>1149</v>
      </c>
      <c r="C357" s="57" t="s">
        <v>219</v>
      </c>
      <c r="D357" s="57" t="s">
        <v>1064</v>
      </c>
      <c r="E357" s="57"/>
      <c r="F357" s="57" t="s">
        <v>742</v>
      </c>
      <c r="G357" s="57" t="s">
        <v>1065</v>
      </c>
    </row>
    <row r="358" spans="1:7" s="2" customFormat="1" x14ac:dyDescent="0.45">
      <c r="A358" s="47" t="s">
        <v>1150</v>
      </c>
      <c r="B358" s="60" t="s">
        <v>1151</v>
      </c>
      <c r="C358" s="134">
        <v>4150.5995666900508</v>
      </c>
      <c r="D358" s="158">
        <v>73895</v>
      </c>
      <c r="E358" s="39"/>
      <c r="F358" s="69">
        <f>IF($C$365=0,"",IF(C358="[For completion]","",C358/$C$365))</f>
        <v>0.99835241083707982</v>
      </c>
      <c r="G358" s="69">
        <f>IF($D$365=0,"",IF(D358="[For completion]","",D358/$D$365))</f>
        <v>0.99937788236566993</v>
      </c>
    </row>
    <row r="359" spans="1:7" s="2" customFormat="1" x14ac:dyDescent="0.45">
      <c r="A359" s="47" t="s">
        <v>1152</v>
      </c>
      <c r="B359" s="133" t="s">
        <v>1153</v>
      </c>
      <c r="C359" s="134">
        <v>0</v>
      </c>
      <c r="D359" s="158">
        <v>0</v>
      </c>
      <c r="E359" s="39"/>
      <c r="F359" s="69">
        <f t="shared" ref="F359:F364" si="15">IF($C$365=0,"",IF(C359="[For completion]","",C359/$C$365))</f>
        <v>0</v>
      </c>
      <c r="G359" s="69">
        <f t="shared" ref="G359:G364" si="16">IF($D$365=0,"",IF(D359="[For completion]","",D359/$D$365))</f>
        <v>0</v>
      </c>
    </row>
    <row r="360" spans="1:7" s="2" customFormat="1" x14ac:dyDescent="0.45">
      <c r="A360" s="47" t="s">
        <v>1154</v>
      </c>
      <c r="B360" s="60" t="s">
        <v>1155</v>
      </c>
      <c r="C360" s="134">
        <v>0</v>
      </c>
      <c r="D360" s="158">
        <v>0</v>
      </c>
      <c r="E360" s="39"/>
      <c r="F360" s="69">
        <f t="shared" si="15"/>
        <v>0</v>
      </c>
      <c r="G360" s="69">
        <f t="shared" si="16"/>
        <v>0</v>
      </c>
    </row>
    <row r="361" spans="1:7" s="2" customFormat="1" x14ac:dyDescent="0.45">
      <c r="A361" s="47" t="s">
        <v>1156</v>
      </c>
      <c r="B361" s="60" t="s">
        <v>1157</v>
      </c>
      <c r="C361" s="134">
        <v>0</v>
      </c>
      <c r="D361" s="158">
        <v>0</v>
      </c>
      <c r="E361" s="39"/>
      <c r="F361" s="69">
        <f t="shared" si="15"/>
        <v>0</v>
      </c>
      <c r="G361" s="69">
        <f t="shared" si="16"/>
        <v>0</v>
      </c>
    </row>
    <row r="362" spans="1:7" s="2" customFormat="1" x14ac:dyDescent="0.45">
      <c r="A362" s="47" t="s">
        <v>1158</v>
      </c>
      <c r="B362" s="60" t="s">
        <v>1159</v>
      </c>
      <c r="C362" s="134">
        <v>0.15367567999999998</v>
      </c>
      <c r="D362" s="158">
        <v>2</v>
      </c>
      <c r="E362" s="39"/>
      <c r="F362" s="69">
        <f t="shared" si="15"/>
        <v>3.6963933318524467E-5</v>
      </c>
      <c r="G362" s="69">
        <f t="shared" si="16"/>
        <v>2.7048592796959739E-5</v>
      </c>
    </row>
    <row r="363" spans="1:7" s="2" customFormat="1" x14ac:dyDescent="0.45">
      <c r="A363" s="47" t="s">
        <v>1160</v>
      </c>
      <c r="B363" s="60" t="s">
        <v>1161</v>
      </c>
      <c r="C363" s="134">
        <v>6.6960927900000007</v>
      </c>
      <c r="D363" s="158">
        <v>44</v>
      </c>
      <c r="E363" s="39"/>
      <c r="F363" s="69">
        <f t="shared" si="15"/>
        <v>1.6106252296017986E-3</v>
      </c>
      <c r="G363" s="69">
        <f t="shared" si="16"/>
        <v>5.9506904153311423E-4</v>
      </c>
    </row>
    <row r="364" spans="1:7" s="2" customFormat="1" x14ac:dyDescent="0.45">
      <c r="A364" s="47" t="s">
        <v>1162</v>
      </c>
      <c r="B364" s="60" t="s">
        <v>617</v>
      </c>
      <c r="C364" s="134">
        <v>0</v>
      </c>
      <c r="D364" s="158">
        <v>0</v>
      </c>
      <c r="E364" s="39"/>
      <c r="F364" s="69">
        <f t="shared" si="15"/>
        <v>0</v>
      </c>
      <c r="G364" s="69">
        <f t="shared" si="16"/>
        <v>0</v>
      </c>
    </row>
    <row r="365" spans="1:7" s="2" customFormat="1" x14ac:dyDescent="0.45">
      <c r="A365" s="47" t="s">
        <v>1163</v>
      </c>
      <c r="B365" s="60" t="s">
        <v>259</v>
      </c>
      <c r="C365" s="86">
        <f>SUM(C358:C364)</f>
        <v>4157.4493351600504</v>
      </c>
      <c r="D365" s="47">
        <f>SUM(D358:D364)</f>
        <v>73941</v>
      </c>
      <c r="E365" s="39"/>
      <c r="F365" s="132">
        <f>SUM(F358:F364)</f>
        <v>1.0000000000000002</v>
      </c>
      <c r="G365" s="132">
        <f>SUM(G358:G364)</f>
        <v>1</v>
      </c>
    </row>
    <row r="366" spans="1:7" s="2" customFormat="1" x14ac:dyDescent="0.45">
      <c r="A366" s="47" t="s">
        <v>1164</v>
      </c>
      <c r="B366" s="51"/>
      <c r="C366" s="34"/>
      <c r="D366" s="34"/>
      <c r="E366" s="39"/>
      <c r="F366" s="39"/>
      <c r="G366" s="39"/>
    </row>
    <row r="367" spans="1:7" s="2" customFormat="1" x14ac:dyDescent="0.45">
      <c r="A367" s="57"/>
      <c r="B367" s="57" t="s">
        <v>1165</v>
      </c>
      <c r="C367" s="57" t="s">
        <v>219</v>
      </c>
      <c r="D367" s="57" t="s">
        <v>1064</v>
      </c>
      <c r="E367" s="57"/>
      <c r="F367" s="57" t="s">
        <v>742</v>
      </c>
      <c r="G367" s="57" t="s">
        <v>1065</v>
      </c>
    </row>
    <row r="368" spans="1:7" s="2" customFormat="1" x14ac:dyDescent="0.45">
      <c r="A368" s="47" t="s">
        <v>1166</v>
      </c>
      <c r="B368" s="60" t="s">
        <v>1167</v>
      </c>
      <c r="C368" s="134">
        <v>8.5936014600000021</v>
      </c>
      <c r="D368" s="158">
        <v>163</v>
      </c>
      <c r="E368" s="39"/>
      <c r="F368" s="69">
        <f>IF($C$372=0,"",IF(C368="[For completion]","",C368/$C$372))</f>
        <v>2.0670369659884684E-3</v>
      </c>
      <c r="G368" s="69">
        <f>IF($D$372=0,"",IF(D368="[For completion]","",D368/$D$372))</f>
        <v>2.2044603129522185E-3</v>
      </c>
    </row>
    <row r="369" spans="1:7" s="2" customFormat="1" x14ac:dyDescent="0.45">
      <c r="A369" s="47" t="s">
        <v>1168</v>
      </c>
      <c r="B369" s="133" t="s">
        <v>1169</v>
      </c>
      <c r="C369" s="134">
        <v>4148.8557337000484</v>
      </c>
      <c r="D369" s="158">
        <v>73778</v>
      </c>
      <c r="E369" s="39"/>
      <c r="F369" s="69">
        <f>IF($C$372=0,"",IF(C369="[For completion]","",C369/$C$372))</f>
        <v>0.99793296303401147</v>
      </c>
      <c r="G369" s="69">
        <f>IF($D$372=0,"",IF(D369="[For completion]","",D369/$D$372))</f>
        <v>0.99779553968704782</v>
      </c>
    </row>
    <row r="370" spans="1:7" s="2" customFormat="1" x14ac:dyDescent="0.45">
      <c r="A370" s="47" t="s">
        <v>1170</v>
      </c>
      <c r="B370" s="60" t="s">
        <v>617</v>
      </c>
      <c r="C370" s="134">
        <v>0</v>
      </c>
      <c r="D370" s="158">
        <v>0</v>
      </c>
      <c r="E370" s="39"/>
      <c r="F370" s="69">
        <f>IF($C$372=0,"",IF(C370="[For completion]","",C370/$C$372))</f>
        <v>0</v>
      </c>
      <c r="G370" s="69">
        <f>IF($D$372=0,"",IF(D370="[For completion]","",D370/$D$372))</f>
        <v>0</v>
      </c>
    </row>
    <row r="371" spans="1:7" s="2" customFormat="1" x14ac:dyDescent="0.45">
      <c r="A371" s="47" t="s">
        <v>1171</v>
      </c>
      <c r="B371" s="47" t="s">
        <v>1084</v>
      </c>
      <c r="C371" s="134">
        <v>0</v>
      </c>
      <c r="D371" s="158">
        <v>0</v>
      </c>
      <c r="E371" s="39"/>
      <c r="F371" s="69">
        <f>IF($C$372=0,"",IF(C371="[For completion]","",C371/$C$372))</f>
        <v>0</v>
      </c>
      <c r="G371" s="69">
        <f>IF($D$372=0,"",IF(D371="[For completion]","",D371/$D$372))</f>
        <v>0</v>
      </c>
    </row>
    <row r="372" spans="1:7" s="2" customFormat="1" x14ac:dyDescent="0.45">
      <c r="A372" s="47" t="s">
        <v>1172</v>
      </c>
      <c r="B372" s="60" t="s">
        <v>259</v>
      </c>
      <c r="C372" s="86">
        <f>SUM(C368:C371)</f>
        <v>4157.4493351600486</v>
      </c>
      <c r="D372" s="47">
        <f>SUM(D368:D371)</f>
        <v>73941</v>
      </c>
      <c r="E372" s="39"/>
      <c r="F372" s="132">
        <f>SUM(F368:F371)</f>
        <v>0.99999999999999989</v>
      </c>
      <c r="G372" s="132">
        <f>SUM(G368:G371)</f>
        <v>1</v>
      </c>
    </row>
    <row r="373" spans="1:7" s="2" customFormat="1" x14ac:dyDescent="0.45">
      <c r="A373" s="47" t="s">
        <v>1173</v>
      </c>
      <c r="B373" s="51"/>
      <c r="C373" s="34"/>
      <c r="D373" s="34"/>
      <c r="E373" s="39"/>
      <c r="F373" s="39"/>
      <c r="G373" s="39"/>
    </row>
    <row r="374" spans="1:7" s="2" customFormat="1" ht="15" customHeight="1" x14ac:dyDescent="0.45">
      <c r="A374" s="57"/>
      <c r="B374" s="57" t="s">
        <v>1436</v>
      </c>
      <c r="C374" s="57" t="s">
        <v>1174</v>
      </c>
      <c r="D374" s="57" t="s">
        <v>1175</v>
      </c>
      <c r="E374" s="57"/>
      <c r="F374" s="57" t="s">
        <v>1176</v>
      </c>
      <c r="G374" s="57" t="s">
        <v>1177</v>
      </c>
    </row>
    <row r="375" spans="1:7" s="2" customFormat="1" x14ac:dyDescent="0.45">
      <c r="A375" s="47" t="s">
        <v>1178</v>
      </c>
      <c r="B375" s="60" t="s">
        <v>1151</v>
      </c>
      <c r="C375" s="134" t="s">
        <v>1513</v>
      </c>
      <c r="D375" s="134" t="s">
        <v>1513</v>
      </c>
      <c r="E375" s="31"/>
      <c r="F375" s="134" t="s">
        <v>1513</v>
      </c>
      <c r="G375" s="134" t="s">
        <v>1513</v>
      </c>
    </row>
    <row r="376" spans="1:7" s="2" customFormat="1" x14ac:dyDescent="0.45">
      <c r="A376" s="47" t="s">
        <v>1179</v>
      </c>
      <c r="B376" s="60" t="s">
        <v>1153</v>
      </c>
      <c r="C376" s="134" t="s">
        <v>1513</v>
      </c>
      <c r="D376" s="134" t="s">
        <v>1513</v>
      </c>
      <c r="E376" s="31"/>
      <c r="F376" s="134" t="s">
        <v>1513</v>
      </c>
      <c r="G376" s="134" t="s">
        <v>1513</v>
      </c>
    </row>
    <row r="377" spans="1:7" s="2" customFormat="1" x14ac:dyDescent="0.45">
      <c r="A377" s="47" t="s">
        <v>1180</v>
      </c>
      <c r="B377" s="60" t="s">
        <v>1155</v>
      </c>
      <c r="C377" s="134" t="s">
        <v>1513</v>
      </c>
      <c r="D377" s="134" t="s">
        <v>1513</v>
      </c>
      <c r="E377" s="31"/>
      <c r="F377" s="134" t="s">
        <v>1513</v>
      </c>
      <c r="G377" s="134" t="s">
        <v>1513</v>
      </c>
    </row>
    <row r="378" spans="1:7" s="2" customFormat="1" x14ac:dyDescent="0.45">
      <c r="A378" s="47" t="s">
        <v>1181</v>
      </c>
      <c r="B378" s="60" t="s">
        <v>1157</v>
      </c>
      <c r="C378" s="134" t="s">
        <v>1513</v>
      </c>
      <c r="D378" s="134" t="s">
        <v>1513</v>
      </c>
      <c r="E378" s="31"/>
      <c r="F378" s="134" t="s">
        <v>1513</v>
      </c>
      <c r="G378" s="134" t="s">
        <v>1513</v>
      </c>
    </row>
    <row r="379" spans="1:7" s="2" customFormat="1" x14ac:dyDescent="0.45">
      <c r="A379" s="47" t="s">
        <v>1182</v>
      </c>
      <c r="B379" s="60" t="s">
        <v>1159</v>
      </c>
      <c r="C379" s="134" t="s">
        <v>1513</v>
      </c>
      <c r="D379" s="134" t="s">
        <v>1513</v>
      </c>
      <c r="E379" s="31"/>
      <c r="F379" s="134" t="s">
        <v>1513</v>
      </c>
      <c r="G379" s="134" t="s">
        <v>1513</v>
      </c>
    </row>
    <row r="380" spans="1:7" s="2" customFormat="1" x14ac:dyDescent="0.45">
      <c r="A380" s="47" t="s">
        <v>1183</v>
      </c>
      <c r="B380" s="60" t="s">
        <v>1161</v>
      </c>
      <c r="C380" s="134" t="s">
        <v>1513</v>
      </c>
      <c r="D380" s="134" t="s">
        <v>1513</v>
      </c>
      <c r="E380" s="31"/>
      <c r="F380" s="134" t="s">
        <v>1513</v>
      </c>
      <c r="G380" s="134" t="s">
        <v>1513</v>
      </c>
    </row>
    <row r="381" spans="1:7" s="2" customFormat="1" x14ac:dyDescent="0.45">
      <c r="A381" s="47" t="s">
        <v>1184</v>
      </c>
      <c r="B381" s="60" t="s">
        <v>617</v>
      </c>
      <c r="C381" s="134" t="s">
        <v>1513</v>
      </c>
      <c r="D381" s="134" t="s">
        <v>1513</v>
      </c>
      <c r="E381" s="31"/>
      <c r="F381" s="134" t="s">
        <v>1513</v>
      </c>
      <c r="G381" s="134" t="s">
        <v>1513</v>
      </c>
    </row>
    <row r="382" spans="1:7" s="2" customFormat="1" x14ac:dyDescent="0.45">
      <c r="A382" s="47" t="s">
        <v>1185</v>
      </c>
      <c r="B382" s="60" t="s">
        <v>259</v>
      </c>
      <c r="C382" s="86">
        <f>SUM(C375:C381)</f>
        <v>0</v>
      </c>
      <c r="D382" s="86">
        <f>SUM(D375:D381)</f>
        <v>0</v>
      </c>
      <c r="E382" s="31"/>
      <c r="F382" s="134"/>
      <c r="G382" s="113"/>
    </row>
    <row r="383" spans="1:7" s="2" customFormat="1" x14ac:dyDescent="0.45">
      <c r="A383" s="47" t="s">
        <v>1186</v>
      </c>
      <c r="B383" s="60" t="s">
        <v>1187</v>
      </c>
      <c r="C383" s="34"/>
      <c r="D383" s="34"/>
      <c r="E383" s="31"/>
      <c r="F383" s="134" t="s">
        <v>1513</v>
      </c>
      <c r="G383" s="69" t="str">
        <f>IF($D$393=0,"",IF(D382="[For completion]","",D382/$D$393))</f>
        <v/>
      </c>
    </row>
    <row r="384" spans="1:7" s="2" customFormat="1" x14ac:dyDescent="0.45">
      <c r="A384" s="47" t="s">
        <v>1188</v>
      </c>
      <c r="B384" s="34"/>
      <c r="C384" s="34"/>
      <c r="D384" s="34"/>
      <c r="E384" s="34"/>
      <c r="F384" s="34"/>
      <c r="G384" s="113" t="str">
        <f>IF($D$393=0,"",IF(D383="[For completion]","",D383/$D$393))</f>
        <v/>
      </c>
    </row>
    <row r="385" spans="1:7" s="2" customFormat="1" x14ac:dyDescent="0.45">
      <c r="A385" s="47" t="s">
        <v>1189</v>
      </c>
      <c r="B385" s="51"/>
      <c r="C385" s="29"/>
      <c r="D385" s="34"/>
      <c r="E385" s="31"/>
      <c r="F385" s="113"/>
      <c r="G385" s="113" t="str">
        <f t="shared" ref="G385:G393" si="17">IF($D$393=0,"",IF(D385="[For completion]","",D385/$D$393))</f>
        <v/>
      </c>
    </row>
    <row r="386" spans="1:7" s="2" customFormat="1" x14ac:dyDescent="0.45">
      <c r="A386" s="47" t="s">
        <v>1190</v>
      </c>
      <c r="B386" s="51"/>
      <c r="C386" s="29"/>
      <c r="D386" s="34"/>
      <c r="E386" s="31"/>
      <c r="F386" s="113"/>
      <c r="G386" s="113" t="str">
        <f t="shared" si="17"/>
        <v/>
      </c>
    </row>
    <row r="387" spans="1:7" s="2" customFormat="1" x14ac:dyDescent="0.45">
      <c r="A387" s="47" t="s">
        <v>1191</v>
      </c>
      <c r="B387" s="51"/>
      <c r="C387" s="29"/>
      <c r="D387" s="34"/>
      <c r="E387" s="31"/>
      <c r="F387" s="113"/>
      <c r="G387" s="113" t="str">
        <f t="shared" si="17"/>
        <v/>
      </c>
    </row>
    <row r="388" spans="1:7" s="2" customFormat="1" x14ac:dyDescent="0.45">
      <c r="A388" s="47" t="s">
        <v>1192</v>
      </c>
      <c r="B388" s="51"/>
      <c r="C388" s="29"/>
      <c r="D388" s="34"/>
      <c r="E388" s="31"/>
      <c r="F388" s="113"/>
      <c r="G388" s="113" t="str">
        <f t="shared" si="17"/>
        <v/>
      </c>
    </row>
    <row r="389" spans="1:7" s="2" customFormat="1" x14ac:dyDescent="0.45">
      <c r="A389" s="47" t="s">
        <v>1193</v>
      </c>
      <c r="B389" s="51"/>
      <c r="C389" s="29"/>
      <c r="D389" s="34"/>
      <c r="E389" s="31"/>
      <c r="F389" s="113"/>
      <c r="G389" s="113" t="str">
        <f t="shared" si="17"/>
        <v/>
      </c>
    </row>
    <row r="390" spans="1:7" s="2" customFormat="1" x14ac:dyDescent="0.45">
      <c r="A390" s="47" t="s">
        <v>1194</v>
      </c>
      <c r="B390" s="51"/>
      <c r="C390" s="29"/>
      <c r="D390" s="34"/>
      <c r="E390" s="31"/>
      <c r="F390" s="113"/>
      <c r="G390" s="113" t="str">
        <f t="shared" si="17"/>
        <v/>
      </c>
    </row>
    <row r="391" spans="1:7" s="2" customFormat="1" x14ac:dyDescent="0.45">
      <c r="A391" s="47" t="s">
        <v>1195</v>
      </c>
      <c r="B391" s="51"/>
      <c r="C391" s="29"/>
      <c r="D391" s="34"/>
      <c r="E391" s="31"/>
      <c r="F391" s="113"/>
      <c r="G391" s="113" t="str">
        <f t="shared" si="17"/>
        <v/>
      </c>
    </row>
    <row r="392" spans="1:7" s="2" customFormat="1" x14ac:dyDescent="0.45">
      <c r="A392" s="47" t="s">
        <v>1196</v>
      </c>
      <c r="B392" s="51"/>
      <c r="C392" s="29"/>
      <c r="D392" s="34"/>
      <c r="E392" s="31"/>
      <c r="F392" s="113"/>
      <c r="G392" s="113" t="str">
        <f t="shared" si="17"/>
        <v/>
      </c>
    </row>
    <row r="393" spans="1:7" s="2" customFormat="1" x14ac:dyDescent="0.45">
      <c r="A393" s="47" t="s">
        <v>1197</v>
      </c>
      <c r="B393" s="51"/>
      <c r="C393" s="29"/>
      <c r="D393" s="34"/>
      <c r="E393" s="31"/>
      <c r="F393" s="113"/>
      <c r="G393" s="113" t="str">
        <f t="shared" si="17"/>
        <v/>
      </c>
    </row>
    <row r="394" spans="1:7" s="2" customFormat="1" x14ac:dyDescent="0.45">
      <c r="A394" s="47" t="s">
        <v>1198</v>
      </c>
      <c r="B394" s="34"/>
      <c r="C394" s="64"/>
      <c r="D394" s="34"/>
      <c r="E394" s="31"/>
      <c r="F394" s="31"/>
      <c r="G394" s="31"/>
    </row>
    <row r="395" spans="1:7" s="2" customFormat="1" x14ac:dyDescent="0.45">
      <c r="A395" s="47" t="s">
        <v>1199</v>
      </c>
      <c r="B395" s="34"/>
      <c r="C395" s="64"/>
      <c r="D395" s="34"/>
      <c r="E395" s="31"/>
      <c r="F395" s="31"/>
      <c r="G395" s="31"/>
    </row>
    <row r="396" spans="1:7" s="2" customFormat="1" x14ac:dyDescent="0.45">
      <c r="A396" s="47" t="s">
        <v>1200</v>
      </c>
      <c r="B396" s="34"/>
      <c r="C396" s="64"/>
      <c r="D396" s="34"/>
      <c r="E396" s="31"/>
      <c r="F396" s="31"/>
      <c r="G396" s="31"/>
    </row>
    <row r="397" spans="1:7" s="2" customFormat="1" x14ac:dyDescent="0.45">
      <c r="A397" s="47" t="s">
        <v>1201</v>
      </c>
      <c r="B397" s="34"/>
      <c r="C397" s="64"/>
      <c r="D397" s="34"/>
      <c r="E397" s="31"/>
      <c r="F397" s="31"/>
      <c r="G397" s="31"/>
    </row>
    <row r="398" spans="1:7" s="2" customFormat="1" x14ac:dyDescent="0.45">
      <c r="A398" s="47" t="s">
        <v>1202</v>
      </c>
      <c r="B398" s="34"/>
      <c r="C398" s="64"/>
      <c r="D398" s="34"/>
      <c r="E398" s="31"/>
      <c r="F398" s="31"/>
      <c r="G398" s="31"/>
    </row>
    <row r="399" spans="1:7" s="2" customFormat="1" x14ac:dyDescent="0.45">
      <c r="A399" s="47" t="s">
        <v>1203</v>
      </c>
      <c r="B399" s="34"/>
      <c r="C399" s="64"/>
      <c r="D399" s="34"/>
      <c r="E399" s="31"/>
      <c r="F399" s="31"/>
      <c r="G399" s="31"/>
    </row>
    <row r="400" spans="1:7" s="2" customFormat="1" x14ac:dyDescent="0.45">
      <c r="A400" s="47" t="s">
        <v>1204</v>
      </c>
      <c r="B400" s="34"/>
      <c r="C400" s="64"/>
      <c r="D400" s="34"/>
      <c r="E400" s="31"/>
      <c r="F400" s="31"/>
      <c r="G400" s="31"/>
    </row>
    <row r="401" spans="1:7" s="2" customFormat="1" x14ac:dyDescent="0.45">
      <c r="A401" s="47" t="s">
        <v>1205</v>
      </c>
      <c r="B401" s="34"/>
      <c r="C401" s="64"/>
      <c r="D401" s="34"/>
      <c r="E401" s="31"/>
      <c r="F401" s="31"/>
      <c r="G401" s="31"/>
    </row>
    <row r="402" spans="1:7" s="2" customFormat="1" x14ac:dyDescent="0.45">
      <c r="A402" s="47" t="s">
        <v>1206</v>
      </c>
      <c r="B402" s="34"/>
      <c r="C402" s="64"/>
      <c r="D402" s="34"/>
      <c r="E402" s="31"/>
      <c r="F402" s="31"/>
      <c r="G402" s="31"/>
    </row>
    <row r="403" spans="1:7" s="2" customFormat="1" x14ac:dyDescent="0.45">
      <c r="A403" s="47" t="s">
        <v>1207</v>
      </c>
      <c r="B403" s="34"/>
      <c r="C403" s="64"/>
      <c r="D403" s="34"/>
      <c r="E403" s="31"/>
      <c r="F403" s="31"/>
      <c r="G403" s="31"/>
    </row>
    <row r="404" spans="1:7" s="2" customFormat="1" x14ac:dyDescent="0.45">
      <c r="A404" s="47" t="s">
        <v>1208</v>
      </c>
      <c r="B404" s="34"/>
      <c r="C404" s="64"/>
      <c r="D404" s="34"/>
      <c r="E404" s="31"/>
      <c r="F404" s="31"/>
      <c r="G404" s="31"/>
    </row>
    <row r="405" spans="1:7" s="2" customFormat="1" x14ac:dyDescent="0.45">
      <c r="A405" s="47" t="s">
        <v>1209</v>
      </c>
      <c r="B405" s="34"/>
      <c r="C405" s="64"/>
      <c r="D405" s="34"/>
      <c r="E405" s="31"/>
      <c r="F405" s="31"/>
      <c r="G405" s="31"/>
    </row>
    <row r="406" spans="1:7" s="2" customFormat="1" x14ac:dyDescent="0.45">
      <c r="A406" s="47" t="s">
        <v>1210</v>
      </c>
      <c r="B406" s="34"/>
      <c r="C406" s="64"/>
      <c r="D406" s="34"/>
      <c r="E406" s="31"/>
      <c r="F406" s="31"/>
      <c r="G406" s="31"/>
    </row>
    <row r="407" spans="1:7" s="2" customFormat="1" x14ac:dyDescent="0.45">
      <c r="A407" s="47" t="s">
        <v>1211</v>
      </c>
      <c r="B407" s="34"/>
      <c r="C407" s="64"/>
      <c r="D407" s="34"/>
      <c r="E407" s="31"/>
      <c r="F407" s="31"/>
      <c r="G407" s="31"/>
    </row>
    <row r="408" spans="1:7" s="2" customFormat="1" x14ac:dyDescent="0.45">
      <c r="A408" s="47" t="s">
        <v>1212</v>
      </c>
      <c r="B408" s="34"/>
      <c r="C408" s="64"/>
      <c r="D408" s="34"/>
      <c r="E408" s="31"/>
      <c r="F408" s="31"/>
      <c r="G408" s="31"/>
    </row>
    <row r="409" spans="1:7" s="2" customFormat="1" x14ac:dyDescent="0.45">
      <c r="A409" s="47" t="s">
        <v>1213</v>
      </c>
      <c r="B409" s="34"/>
      <c r="C409" s="64"/>
      <c r="D409" s="34"/>
      <c r="E409" s="31"/>
      <c r="F409" s="31"/>
      <c r="G409" s="31"/>
    </row>
    <row r="410" spans="1:7" s="2" customFormat="1" x14ac:dyDescent="0.45">
      <c r="A410" s="47" t="s">
        <v>1214</v>
      </c>
      <c r="B410" s="34"/>
      <c r="C410" s="64"/>
      <c r="D410" s="34"/>
      <c r="E410" s="31"/>
      <c r="F410" s="31"/>
      <c r="G410" s="31"/>
    </row>
    <row r="411" spans="1:7" s="2" customFormat="1" x14ac:dyDescent="0.45">
      <c r="A411" s="47" t="s">
        <v>1215</v>
      </c>
      <c r="B411" s="34"/>
      <c r="C411" s="64"/>
      <c r="D411" s="34"/>
      <c r="E411" s="31"/>
      <c r="F411" s="31"/>
      <c r="G411" s="31"/>
    </row>
    <row r="412" spans="1:7" s="2" customFormat="1" x14ac:dyDescent="0.45">
      <c r="A412" s="47" t="s">
        <v>1216</v>
      </c>
      <c r="B412" s="34"/>
      <c r="C412" s="64"/>
      <c r="D412" s="34"/>
      <c r="E412" s="31"/>
      <c r="F412" s="31"/>
      <c r="G412" s="31"/>
    </row>
    <row r="413" spans="1:7" s="2" customFormat="1" x14ac:dyDescent="0.45">
      <c r="A413" s="47" t="s">
        <v>1217</v>
      </c>
      <c r="B413" s="34"/>
      <c r="C413" s="64"/>
      <c r="D413" s="34"/>
      <c r="E413" s="31"/>
      <c r="F413" s="31"/>
      <c r="G413" s="31"/>
    </row>
    <row r="414" spans="1:7" s="2" customFormat="1" x14ac:dyDescent="0.45">
      <c r="A414" s="47" t="s">
        <v>1218</v>
      </c>
      <c r="B414" s="34"/>
      <c r="C414" s="64"/>
      <c r="D414" s="34"/>
      <c r="E414" s="31"/>
      <c r="F414" s="31"/>
      <c r="G414" s="31"/>
    </row>
    <row r="415" spans="1:7" s="2" customFormat="1" x14ac:dyDescent="0.45">
      <c r="A415" s="47" t="s">
        <v>1219</v>
      </c>
      <c r="B415" s="34"/>
      <c r="C415" s="64"/>
      <c r="D415" s="34"/>
      <c r="E415" s="31"/>
      <c r="F415" s="31"/>
      <c r="G415" s="31"/>
    </row>
    <row r="416" spans="1:7" s="2" customFormat="1" x14ac:dyDescent="0.45">
      <c r="A416" s="47" t="s">
        <v>1220</v>
      </c>
      <c r="B416" s="34"/>
      <c r="C416" s="64"/>
      <c r="D416" s="34"/>
      <c r="E416" s="31"/>
      <c r="F416" s="31"/>
      <c r="G416" s="31"/>
    </row>
    <row r="417" spans="1:7" s="2" customFormat="1" x14ac:dyDescent="0.45">
      <c r="A417" s="47" t="s">
        <v>1221</v>
      </c>
      <c r="B417" s="34"/>
      <c r="C417" s="64"/>
      <c r="D417" s="34"/>
      <c r="E417" s="31"/>
      <c r="F417" s="31"/>
      <c r="G417" s="31"/>
    </row>
    <row r="418" spans="1:7" s="2" customFormat="1" x14ac:dyDescent="0.45">
      <c r="A418" s="47" t="s">
        <v>1222</v>
      </c>
      <c r="B418" s="34"/>
      <c r="C418" s="64"/>
      <c r="D418" s="34"/>
      <c r="E418" s="31"/>
      <c r="F418" s="31"/>
      <c r="G418" s="31"/>
    </row>
    <row r="419" spans="1:7" s="2" customFormat="1" x14ac:dyDescent="0.45">
      <c r="A419" s="47" t="s">
        <v>1223</v>
      </c>
      <c r="B419" s="34"/>
      <c r="C419" s="64"/>
      <c r="D419" s="34"/>
      <c r="E419" s="31"/>
      <c r="F419" s="31"/>
      <c r="G419" s="31"/>
    </row>
    <row r="420" spans="1:7" s="2" customFormat="1" x14ac:dyDescent="0.45">
      <c r="A420" s="47" t="s">
        <v>1224</v>
      </c>
      <c r="B420" s="34"/>
      <c r="C420" s="64"/>
      <c r="D420" s="34"/>
      <c r="E420" s="31"/>
      <c r="F420" s="31"/>
      <c r="G420" s="31"/>
    </row>
    <row r="421" spans="1:7" s="2" customFormat="1" x14ac:dyDescent="0.45">
      <c r="A421" s="47" t="s">
        <v>1225</v>
      </c>
      <c r="B421" s="34"/>
      <c r="C421" s="64"/>
      <c r="D421" s="34"/>
      <c r="E421" s="31"/>
      <c r="F421" s="31"/>
      <c r="G421" s="31"/>
    </row>
    <row r="422" spans="1:7" s="2" customFormat="1" x14ac:dyDescent="0.45">
      <c r="A422" s="47" t="s">
        <v>1226</v>
      </c>
      <c r="B422" s="34"/>
      <c r="C422" s="64"/>
      <c r="D422" s="34"/>
      <c r="E422" s="31"/>
      <c r="F422" s="31"/>
      <c r="G422" s="31"/>
    </row>
    <row r="423" spans="1:7" ht="18" x14ac:dyDescent="0.45">
      <c r="A423" s="125"/>
      <c r="B423" s="135" t="s">
        <v>705</v>
      </c>
      <c r="C423" s="125"/>
      <c r="D423" s="125"/>
      <c r="E423" s="125"/>
      <c r="F423" s="127"/>
      <c r="G423" s="127"/>
    </row>
    <row r="424" spans="1:7" ht="15" customHeight="1" x14ac:dyDescent="0.45">
      <c r="A424" s="56"/>
      <c r="B424" s="56" t="s">
        <v>1227</v>
      </c>
      <c r="C424" s="56" t="s">
        <v>938</v>
      </c>
      <c r="D424" s="56" t="s">
        <v>939</v>
      </c>
      <c r="E424" s="56"/>
      <c r="F424" s="56" t="s">
        <v>743</v>
      </c>
      <c r="G424" s="56" t="s">
        <v>940</v>
      </c>
    </row>
    <row r="425" spans="1:7" x14ac:dyDescent="0.45">
      <c r="A425" s="47" t="s">
        <v>1228</v>
      </c>
      <c r="B425" s="47" t="s">
        <v>942</v>
      </c>
      <c r="C425" s="134">
        <v>156.28921118371912</v>
      </c>
      <c r="D425" s="166"/>
      <c r="E425" s="77"/>
      <c r="F425" s="78"/>
      <c r="G425" s="78"/>
    </row>
    <row r="426" spans="1:7" x14ac:dyDescent="0.45">
      <c r="A426" s="77"/>
      <c r="C426" s="53"/>
      <c r="D426" s="166"/>
      <c r="E426" s="77"/>
      <c r="F426" s="78"/>
      <c r="G426" s="78"/>
    </row>
    <row r="427" spans="1:7" x14ac:dyDescent="0.45">
      <c r="B427" s="47" t="s">
        <v>943</v>
      </c>
      <c r="C427" s="53"/>
      <c r="D427" s="166"/>
      <c r="E427" s="77"/>
      <c r="F427" s="78"/>
      <c r="G427" s="78"/>
    </row>
    <row r="428" spans="1:7" x14ac:dyDescent="0.45">
      <c r="A428" s="47" t="s">
        <v>1229</v>
      </c>
      <c r="B428" s="145" t="s">
        <v>1694</v>
      </c>
      <c r="C428" s="134">
        <v>77.050590579999948</v>
      </c>
      <c r="D428" s="158">
        <v>1889</v>
      </c>
      <c r="E428" s="77"/>
      <c r="F428" s="69">
        <f t="shared" ref="F428:F451" si="18">IF($C$452=0,"",IF(C428="[for completion]","",C428/$C$452))</f>
        <v>0.18409262904030202</v>
      </c>
      <c r="G428" s="69">
        <f t="shared" ref="G428:G451" si="19">IF($D$452=0,"",IF(D428="[for completion]","",D428/$D$452))</f>
        <v>0.70537714712471999</v>
      </c>
    </row>
    <row r="429" spans="1:7" x14ac:dyDescent="0.45">
      <c r="A429" s="47" t="s">
        <v>1230</v>
      </c>
      <c r="B429" s="145" t="s">
        <v>1695</v>
      </c>
      <c r="C429" s="134">
        <v>56.153741619999998</v>
      </c>
      <c r="D429" s="158">
        <v>404</v>
      </c>
      <c r="E429" s="77"/>
      <c r="F429" s="69">
        <f t="shared" si="18"/>
        <v>0.134164966776503</v>
      </c>
      <c r="G429" s="69">
        <f t="shared" si="19"/>
        <v>0.1508588498879761</v>
      </c>
    </row>
    <row r="430" spans="1:7" x14ac:dyDescent="0.45">
      <c r="A430" s="47" t="s">
        <v>1231</v>
      </c>
      <c r="B430" s="145" t="s">
        <v>1696</v>
      </c>
      <c r="C430" s="134">
        <v>31.960552510000007</v>
      </c>
      <c r="D430" s="158">
        <v>132</v>
      </c>
      <c r="E430" s="77"/>
      <c r="F430" s="69">
        <f t="shared" si="18"/>
        <v>7.636154496489686E-2</v>
      </c>
      <c r="G430" s="69">
        <f t="shared" si="19"/>
        <v>4.9290515309932788E-2</v>
      </c>
    </row>
    <row r="431" spans="1:7" x14ac:dyDescent="0.45">
      <c r="A431" s="47" t="s">
        <v>1232</v>
      </c>
      <c r="B431" s="145" t="s">
        <v>1697</v>
      </c>
      <c r="C431" s="134">
        <v>42.645227710000022</v>
      </c>
      <c r="D431" s="158">
        <v>111</v>
      </c>
      <c r="E431" s="77"/>
      <c r="F431" s="69">
        <f t="shared" si="18"/>
        <v>0.10188983661332304</v>
      </c>
      <c r="G431" s="69">
        <f t="shared" si="19"/>
        <v>4.1448842419716206E-2</v>
      </c>
    </row>
    <row r="432" spans="1:7" x14ac:dyDescent="0.45">
      <c r="A432" s="47" t="s">
        <v>1233</v>
      </c>
      <c r="B432" s="145" t="s">
        <v>1698</v>
      </c>
      <c r="C432" s="134">
        <v>50.307593030000007</v>
      </c>
      <c r="D432" s="158">
        <v>73</v>
      </c>
      <c r="E432" s="77"/>
      <c r="F432" s="69">
        <f t="shared" si="18"/>
        <v>0.12019709377784084</v>
      </c>
      <c r="G432" s="69">
        <f t="shared" si="19"/>
        <v>2.725914861837192E-2</v>
      </c>
    </row>
    <row r="433" spans="1:7" x14ac:dyDescent="0.45">
      <c r="A433" s="47" t="s">
        <v>1234</v>
      </c>
      <c r="B433" s="145" t="s">
        <v>1699</v>
      </c>
      <c r="C433" s="134">
        <v>160.42480209999999</v>
      </c>
      <c r="D433" s="158">
        <v>69</v>
      </c>
      <c r="E433" s="77"/>
      <c r="F433" s="69">
        <f t="shared" si="18"/>
        <v>0.38329392882713426</v>
      </c>
      <c r="G433" s="69">
        <f t="shared" si="19"/>
        <v>2.5765496639283045E-2</v>
      </c>
    </row>
    <row r="434" spans="1:7" x14ac:dyDescent="0.45">
      <c r="A434" s="47" t="s">
        <v>1235</v>
      </c>
      <c r="B434" s="145"/>
      <c r="C434" s="134"/>
      <c r="D434" s="158"/>
      <c r="E434" s="77"/>
      <c r="F434" s="69">
        <f t="shared" si="18"/>
        <v>0</v>
      </c>
      <c r="G434" s="69">
        <f t="shared" si="19"/>
        <v>0</v>
      </c>
    </row>
    <row r="435" spans="1:7" x14ac:dyDescent="0.45">
      <c r="A435" s="47" t="s">
        <v>1236</v>
      </c>
      <c r="B435" s="145"/>
      <c r="C435" s="134"/>
      <c r="D435" s="158"/>
      <c r="E435" s="77"/>
      <c r="F435" s="69">
        <f t="shared" si="18"/>
        <v>0</v>
      </c>
      <c r="G435" s="69">
        <f t="shared" si="19"/>
        <v>0</v>
      </c>
    </row>
    <row r="436" spans="1:7" x14ac:dyDescent="0.45">
      <c r="A436" s="47" t="s">
        <v>1237</v>
      </c>
      <c r="B436" s="145"/>
      <c r="C436" s="134"/>
      <c r="D436" s="158"/>
      <c r="E436" s="77"/>
      <c r="F436" s="69">
        <f t="shared" si="18"/>
        <v>0</v>
      </c>
      <c r="G436" s="69">
        <f t="shared" si="19"/>
        <v>0</v>
      </c>
    </row>
    <row r="437" spans="1:7" x14ac:dyDescent="0.45">
      <c r="A437" s="47" t="s">
        <v>1238</v>
      </c>
      <c r="B437" s="145"/>
      <c r="C437" s="134"/>
      <c r="D437" s="158"/>
      <c r="E437" s="51"/>
      <c r="F437" s="69">
        <f t="shared" si="18"/>
        <v>0</v>
      </c>
      <c r="G437" s="69">
        <f t="shared" si="19"/>
        <v>0</v>
      </c>
    </row>
    <row r="438" spans="1:7" x14ac:dyDescent="0.45">
      <c r="A438" s="47" t="s">
        <v>1239</v>
      </c>
      <c r="B438" s="145"/>
      <c r="C438" s="134"/>
      <c r="D438" s="158"/>
      <c r="E438" s="51"/>
      <c r="F438" s="69">
        <f t="shared" si="18"/>
        <v>0</v>
      </c>
      <c r="G438" s="69">
        <f t="shared" si="19"/>
        <v>0</v>
      </c>
    </row>
    <row r="439" spans="1:7" x14ac:dyDescent="0.45">
      <c r="A439" s="47" t="s">
        <v>1240</v>
      </c>
      <c r="B439" s="145"/>
      <c r="C439" s="134"/>
      <c r="D439" s="158"/>
      <c r="E439" s="51"/>
      <c r="F439" s="69">
        <f t="shared" si="18"/>
        <v>0</v>
      </c>
      <c r="G439" s="69">
        <f t="shared" si="19"/>
        <v>0</v>
      </c>
    </row>
    <row r="440" spans="1:7" x14ac:dyDescent="0.45">
      <c r="A440" s="47" t="s">
        <v>1241</v>
      </c>
      <c r="B440" s="145"/>
      <c r="C440" s="134"/>
      <c r="D440" s="158"/>
      <c r="E440" s="51"/>
      <c r="F440" s="69">
        <f t="shared" si="18"/>
        <v>0</v>
      </c>
      <c r="G440" s="69">
        <f t="shared" si="19"/>
        <v>0</v>
      </c>
    </row>
    <row r="441" spans="1:7" x14ac:dyDescent="0.45">
      <c r="A441" s="47" t="s">
        <v>1242</v>
      </c>
      <c r="B441" s="145"/>
      <c r="C441" s="134"/>
      <c r="D441" s="158"/>
      <c r="E441" s="51"/>
      <c r="F441" s="69">
        <f t="shared" si="18"/>
        <v>0</v>
      </c>
      <c r="G441" s="69">
        <f t="shared" si="19"/>
        <v>0</v>
      </c>
    </row>
    <row r="442" spans="1:7" x14ac:dyDescent="0.45">
      <c r="A442" s="47" t="s">
        <v>1243</v>
      </c>
      <c r="B442" s="145"/>
      <c r="C442" s="134"/>
      <c r="D442" s="158"/>
      <c r="E442" s="51"/>
      <c r="F442" s="69">
        <f t="shared" si="18"/>
        <v>0</v>
      </c>
      <c r="G442" s="69">
        <f t="shared" si="19"/>
        <v>0</v>
      </c>
    </row>
    <row r="443" spans="1:7" x14ac:dyDescent="0.45">
      <c r="A443" s="47" t="s">
        <v>1244</v>
      </c>
      <c r="B443" s="145"/>
      <c r="C443" s="134"/>
      <c r="D443" s="158"/>
      <c r="F443" s="69">
        <f t="shared" si="18"/>
        <v>0</v>
      </c>
      <c r="G443" s="69">
        <f t="shared" si="19"/>
        <v>0</v>
      </c>
    </row>
    <row r="444" spans="1:7" x14ac:dyDescent="0.45">
      <c r="A444" s="47" t="s">
        <v>1245</v>
      </c>
      <c r="B444" s="145"/>
      <c r="C444" s="134"/>
      <c r="D444" s="158"/>
      <c r="E444" s="129"/>
      <c r="F444" s="69">
        <f t="shared" si="18"/>
        <v>0</v>
      </c>
      <c r="G444" s="69">
        <f t="shared" si="19"/>
        <v>0</v>
      </c>
    </row>
    <row r="445" spans="1:7" x14ac:dyDescent="0.45">
      <c r="A445" s="47" t="s">
        <v>1246</v>
      </c>
      <c r="B445" s="145"/>
      <c r="C445" s="134"/>
      <c r="D445" s="158"/>
      <c r="E445" s="129"/>
      <c r="F445" s="69">
        <f t="shared" si="18"/>
        <v>0</v>
      </c>
      <c r="G445" s="69">
        <f t="shared" si="19"/>
        <v>0</v>
      </c>
    </row>
    <row r="446" spans="1:7" x14ac:dyDescent="0.45">
      <c r="A446" s="47" t="s">
        <v>1247</v>
      </c>
      <c r="B446" s="145"/>
      <c r="C446" s="134"/>
      <c r="D446" s="158"/>
      <c r="E446" s="129"/>
      <c r="F446" s="69">
        <f t="shared" si="18"/>
        <v>0</v>
      </c>
      <c r="G446" s="69">
        <f t="shared" si="19"/>
        <v>0</v>
      </c>
    </row>
    <row r="447" spans="1:7" x14ac:dyDescent="0.45">
      <c r="A447" s="47" t="s">
        <v>1248</v>
      </c>
      <c r="B447" s="145"/>
      <c r="C447" s="134"/>
      <c r="D447" s="158"/>
      <c r="E447" s="129"/>
      <c r="F447" s="69">
        <f t="shared" si="18"/>
        <v>0</v>
      </c>
      <c r="G447" s="69">
        <f t="shared" si="19"/>
        <v>0</v>
      </c>
    </row>
    <row r="448" spans="1:7" x14ac:dyDescent="0.45">
      <c r="A448" s="47" t="s">
        <v>1249</v>
      </c>
      <c r="B448" s="145"/>
      <c r="C448" s="134"/>
      <c r="D448" s="158"/>
      <c r="E448" s="129"/>
      <c r="F448" s="69">
        <f t="shared" si="18"/>
        <v>0</v>
      </c>
      <c r="G448" s="69">
        <f t="shared" si="19"/>
        <v>0</v>
      </c>
    </row>
    <row r="449" spans="1:7" x14ac:dyDescent="0.45">
      <c r="A449" s="47" t="s">
        <v>1250</v>
      </c>
      <c r="B449" s="145"/>
      <c r="C449" s="134"/>
      <c r="D449" s="158"/>
      <c r="E449" s="129"/>
      <c r="F449" s="69">
        <f t="shared" si="18"/>
        <v>0</v>
      </c>
      <c r="G449" s="69">
        <f t="shared" si="19"/>
        <v>0</v>
      </c>
    </row>
    <row r="450" spans="1:7" x14ac:dyDescent="0.45">
      <c r="A450" s="47" t="s">
        <v>1251</v>
      </c>
      <c r="B450" s="145"/>
      <c r="C450" s="134"/>
      <c r="D450" s="158"/>
      <c r="E450" s="129"/>
      <c r="F450" s="69">
        <f t="shared" si="18"/>
        <v>0</v>
      </c>
      <c r="G450" s="69">
        <f t="shared" si="19"/>
        <v>0</v>
      </c>
    </row>
    <row r="451" spans="1:7" x14ac:dyDescent="0.45">
      <c r="A451" s="47" t="s">
        <v>1252</v>
      </c>
      <c r="B451" s="145"/>
      <c r="C451" s="134"/>
      <c r="D451" s="158"/>
      <c r="E451" s="129"/>
      <c r="F451" s="69">
        <f t="shared" si="18"/>
        <v>0</v>
      </c>
      <c r="G451" s="69">
        <f t="shared" si="19"/>
        <v>0</v>
      </c>
    </row>
    <row r="452" spans="1:7" x14ac:dyDescent="0.45">
      <c r="A452" s="47" t="s">
        <v>1253</v>
      </c>
      <c r="B452" s="60" t="s">
        <v>259</v>
      </c>
      <c r="C452" s="72">
        <f>SUM(C428:C451)</f>
        <v>418.54250754999998</v>
      </c>
      <c r="D452" s="130">
        <f>SUM(D428:D451)</f>
        <v>2678</v>
      </c>
      <c r="E452" s="129"/>
      <c r="F452" s="131">
        <f>SUM(F428:F451)</f>
        <v>1</v>
      </c>
      <c r="G452" s="131">
        <f>SUM(G428:G451)</f>
        <v>1</v>
      </c>
    </row>
    <row r="453" spans="1:7" ht="15" customHeight="1" x14ac:dyDescent="0.45">
      <c r="A453" s="56"/>
      <c r="B453" s="56" t="s">
        <v>1254</v>
      </c>
      <c r="C453" s="56" t="s">
        <v>938</v>
      </c>
      <c r="D453" s="56" t="s">
        <v>939</v>
      </c>
      <c r="E453" s="56"/>
      <c r="F453" s="56" t="s">
        <v>743</v>
      </c>
      <c r="G453" s="56" t="s">
        <v>940</v>
      </c>
    </row>
    <row r="454" spans="1:7" x14ac:dyDescent="0.45">
      <c r="A454" s="47" t="s">
        <v>1255</v>
      </c>
      <c r="B454" s="47" t="s">
        <v>971</v>
      </c>
      <c r="C454" s="122" t="s">
        <v>1513</v>
      </c>
      <c r="D454" s="53"/>
      <c r="G454" s="34"/>
    </row>
    <row r="455" spans="1:7" x14ac:dyDescent="0.45">
      <c r="C455" s="53"/>
      <c r="D455" s="53"/>
      <c r="G455" s="34"/>
    </row>
    <row r="456" spans="1:7" x14ac:dyDescent="0.45">
      <c r="B456" s="60" t="s">
        <v>972</v>
      </c>
      <c r="C456" s="53"/>
      <c r="D456" s="53"/>
      <c r="G456" s="34"/>
    </row>
    <row r="457" spans="1:7" x14ac:dyDescent="0.45">
      <c r="A457" s="47" t="s">
        <v>1256</v>
      </c>
      <c r="B457" s="47" t="s">
        <v>974</v>
      </c>
      <c r="C457" s="134" t="s">
        <v>1513</v>
      </c>
      <c r="D457" s="158" t="s">
        <v>1513</v>
      </c>
      <c r="F457" s="69" t="str">
        <f>IF($C$465=0,"",IF(C457="[for completion]","",C457/$C$465))</f>
        <v/>
      </c>
      <c r="G457" s="69" t="str">
        <f>IF($D$465=0,"",IF(D457="[for completion]","",D457/$D$465))</f>
        <v/>
      </c>
    </row>
    <row r="458" spans="1:7" x14ac:dyDescent="0.45">
      <c r="A458" s="47" t="s">
        <v>1257</v>
      </c>
      <c r="B458" s="47" t="s">
        <v>976</v>
      </c>
      <c r="C458" s="134" t="s">
        <v>1513</v>
      </c>
      <c r="D458" s="158" t="s">
        <v>1513</v>
      </c>
      <c r="F458" s="69" t="str">
        <f t="shared" ref="F458:F471" si="20">IF($C$465=0,"",IF(C458="[for completion]","",C458/$C$465))</f>
        <v/>
      </c>
      <c r="G458" s="69" t="str">
        <f t="shared" ref="G458:G471" si="21">IF($D$465=0,"",IF(D458="[for completion]","",D458/$D$465))</f>
        <v/>
      </c>
    </row>
    <row r="459" spans="1:7" x14ac:dyDescent="0.45">
      <c r="A459" s="47" t="s">
        <v>1258</v>
      </c>
      <c r="B459" s="47" t="s">
        <v>978</v>
      </c>
      <c r="C459" s="134" t="s">
        <v>1513</v>
      </c>
      <c r="D459" s="158" t="s">
        <v>1513</v>
      </c>
      <c r="F459" s="69" t="str">
        <f t="shared" si="20"/>
        <v/>
      </c>
      <c r="G459" s="69" t="str">
        <f t="shared" si="21"/>
        <v/>
      </c>
    </row>
    <row r="460" spans="1:7" x14ac:dyDescent="0.45">
      <c r="A460" s="47" t="s">
        <v>1259</v>
      </c>
      <c r="B460" s="47" t="s">
        <v>980</v>
      </c>
      <c r="C460" s="134" t="s">
        <v>1513</v>
      </c>
      <c r="D460" s="158" t="s">
        <v>1513</v>
      </c>
      <c r="F460" s="69" t="str">
        <f t="shared" si="20"/>
        <v/>
      </c>
      <c r="G460" s="69" t="str">
        <f t="shared" si="21"/>
        <v/>
      </c>
    </row>
    <row r="461" spans="1:7" x14ac:dyDescent="0.45">
      <c r="A461" s="47" t="s">
        <v>1260</v>
      </c>
      <c r="B461" s="47" t="s">
        <v>982</v>
      </c>
      <c r="C461" s="134" t="s">
        <v>1513</v>
      </c>
      <c r="D461" s="158" t="s">
        <v>1513</v>
      </c>
      <c r="F461" s="69" t="str">
        <f t="shared" si="20"/>
        <v/>
      </c>
      <c r="G461" s="69" t="str">
        <f t="shared" si="21"/>
        <v/>
      </c>
    </row>
    <row r="462" spans="1:7" x14ac:dyDescent="0.45">
      <c r="A462" s="47" t="s">
        <v>1261</v>
      </c>
      <c r="B462" s="47" t="s">
        <v>984</v>
      </c>
      <c r="C462" s="134" t="s">
        <v>1513</v>
      </c>
      <c r="D462" s="158" t="s">
        <v>1513</v>
      </c>
      <c r="F462" s="69" t="str">
        <f t="shared" si="20"/>
        <v/>
      </c>
      <c r="G462" s="69" t="str">
        <f t="shared" si="21"/>
        <v/>
      </c>
    </row>
    <row r="463" spans="1:7" x14ac:dyDescent="0.45">
      <c r="A463" s="47" t="s">
        <v>1262</v>
      </c>
      <c r="B463" s="47" t="s">
        <v>986</v>
      </c>
      <c r="C463" s="134" t="s">
        <v>1513</v>
      </c>
      <c r="D463" s="158" t="s">
        <v>1513</v>
      </c>
      <c r="F463" s="69" t="str">
        <f t="shared" si="20"/>
        <v/>
      </c>
      <c r="G463" s="69" t="str">
        <f t="shared" si="21"/>
        <v/>
      </c>
    </row>
    <row r="464" spans="1:7" x14ac:dyDescent="0.45">
      <c r="A464" s="47" t="s">
        <v>1263</v>
      </c>
      <c r="B464" s="47" t="s">
        <v>988</v>
      </c>
      <c r="C464" s="134" t="s">
        <v>1513</v>
      </c>
      <c r="D464" s="158" t="s">
        <v>1513</v>
      </c>
      <c r="F464" s="69" t="str">
        <f t="shared" si="20"/>
        <v/>
      </c>
      <c r="G464" s="69" t="str">
        <f t="shared" si="21"/>
        <v/>
      </c>
    </row>
    <row r="465" spans="1:7" x14ac:dyDescent="0.45">
      <c r="A465" s="47" t="s">
        <v>1264</v>
      </c>
      <c r="B465" s="71" t="s">
        <v>259</v>
      </c>
      <c r="C465" s="86">
        <f>SUM(C457:C464)</f>
        <v>0</v>
      </c>
      <c r="D465" s="115">
        <f>SUM(D457:D464)</f>
        <v>0</v>
      </c>
      <c r="F465" s="111">
        <f>SUM(F457:F464)</f>
        <v>0</v>
      </c>
      <c r="G465" s="111">
        <f>SUM(G457:G464)</f>
        <v>0</v>
      </c>
    </row>
    <row r="466" spans="1:7" hidden="1" outlineLevel="1" x14ac:dyDescent="0.45">
      <c r="A466" s="47" t="s">
        <v>1265</v>
      </c>
      <c r="B466" s="112" t="s">
        <v>991</v>
      </c>
      <c r="C466" s="29"/>
      <c r="D466" s="114"/>
      <c r="F466" s="69" t="str">
        <f t="shared" si="20"/>
        <v/>
      </c>
      <c r="G466" s="69" t="str">
        <f t="shared" si="21"/>
        <v/>
      </c>
    </row>
    <row r="467" spans="1:7" hidden="1" outlineLevel="1" x14ac:dyDescent="0.45">
      <c r="A467" s="47" t="s">
        <v>1266</v>
      </c>
      <c r="B467" s="112" t="s">
        <v>993</v>
      </c>
      <c r="C467" s="29"/>
      <c r="D467" s="114"/>
      <c r="F467" s="69" t="str">
        <f t="shared" si="20"/>
        <v/>
      </c>
      <c r="G467" s="69" t="str">
        <f t="shared" si="21"/>
        <v/>
      </c>
    </row>
    <row r="468" spans="1:7" hidden="1" outlineLevel="1" x14ac:dyDescent="0.45">
      <c r="A468" s="47" t="s">
        <v>1267</v>
      </c>
      <c r="B468" s="112" t="s">
        <v>995</v>
      </c>
      <c r="C468" s="29"/>
      <c r="D468" s="114"/>
      <c r="F468" s="69" t="str">
        <f t="shared" si="20"/>
        <v/>
      </c>
      <c r="G468" s="69" t="str">
        <f t="shared" si="21"/>
        <v/>
      </c>
    </row>
    <row r="469" spans="1:7" hidden="1" outlineLevel="1" x14ac:dyDescent="0.45">
      <c r="A469" s="47" t="s">
        <v>1268</v>
      </c>
      <c r="B469" s="112" t="s">
        <v>997</v>
      </c>
      <c r="C469" s="29"/>
      <c r="D469" s="114"/>
      <c r="F469" s="69" t="str">
        <f t="shared" si="20"/>
        <v/>
      </c>
      <c r="G469" s="69" t="str">
        <f t="shared" si="21"/>
        <v/>
      </c>
    </row>
    <row r="470" spans="1:7" hidden="1" outlineLevel="1" x14ac:dyDescent="0.45">
      <c r="A470" s="47" t="s">
        <v>1269</v>
      </c>
      <c r="B470" s="112" t="s">
        <v>999</v>
      </c>
      <c r="C470" s="29"/>
      <c r="D470" s="114"/>
      <c r="F470" s="69" t="str">
        <f t="shared" si="20"/>
        <v/>
      </c>
      <c r="G470" s="69" t="str">
        <f t="shared" si="21"/>
        <v/>
      </c>
    </row>
    <row r="471" spans="1:7" hidden="1" outlineLevel="1" x14ac:dyDescent="0.45">
      <c r="A471" s="47" t="s">
        <v>1270</v>
      </c>
      <c r="B471" s="112" t="s">
        <v>1001</v>
      </c>
      <c r="C471" s="29"/>
      <c r="D471" s="114"/>
      <c r="F471" s="69" t="str">
        <f t="shared" si="20"/>
        <v/>
      </c>
      <c r="G471" s="69" t="str">
        <f t="shared" si="21"/>
        <v/>
      </c>
    </row>
    <row r="472" spans="1:7" hidden="1" outlineLevel="1" x14ac:dyDescent="0.45">
      <c r="A472" s="47" t="s">
        <v>1271</v>
      </c>
      <c r="B472" s="74"/>
      <c r="F472" s="70"/>
      <c r="G472" s="70"/>
    </row>
    <row r="473" spans="1:7" hidden="1" outlineLevel="1" x14ac:dyDescent="0.45">
      <c r="A473" s="47" t="s">
        <v>1272</v>
      </c>
      <c r="B473" s="74"/>
      <c r="F473" s="70"/>
      <c r="G473" s="70"/>
    </row>
    <row r="474" spans="1:7" hidden="1" outlineLevel="1" x14ac:dyDescent="0.45">
      <c r="A474" s="47" t="s">
        <v>1273</v>
      </c>
      <c r="B474" s="74"/>
      <c r="F474" s="129"/>
      <c r="G474" s="129"/>
    </row>
    <row r="475" spans="1:7" ht="15" customHeight="1" collapsed="1" x14ac:dyDescent="0.45">
      <c r="A475" s="56"/>
      <c r="B475" s="56" t="s">
        <v>1274</v>
      </c>
      <c r="C475" s="56" t="s">
        <v>938</v>
      </c>
      <c r="D475" s="56" t="s">
        <v>939</v>
      </c>
      <c r="E475" s="56"/>
      <c r="F475" s="56" t="s">
        <v>743</v>
      </c>
      <c r="G475" s="56" t="s">
        <v>940</v>
      </c>
    </row>
    <row r="476" spans="1:7" x14ac:dyDescent="0.45">
      <c r="A476" s="47" t="s">
        <v>1275</v>
      </c>
      <c r="B476" s="47" t="s">
        <v>971</v>
      </c>
      <c r="C476" s="134">
        <v>37.203371642711701</v>
      </c>
      <c r="D476" s="53"/>
      <c r="F476" s="53"/>
      <c r="G476" s="53"/>
    </row>
    <row r="477" spans="1:7" x14ac:dyDescent="0.45">
      <c r="C477" s="53"/>
      <c r="D477" s="53"/>
      <c r="F477" s="53"/>
      <c r="G477" s="53"/>
    </row>
    <row r="478" spans="1:7" x14ac:dyDescent="0.45">
      <c r="B478" s="60" t="s">
        <v>972</v>
      </c>
      <c r="C478" s="53"/>
      <c r="D478" s="53"/>
      <c r="F478" s="53"/>
      <c r="G478" s="53"/>
    </row>
    <row r="479" spans="1:7" x14ac:dyDescent="0.45">
      <c r="A479" s="47" t="s">
        <v>1276</v>
      </c>
      <c r="B479" s="47" t="s">
        <v>974</v>
      </c>
      <c r="C479" s="134">
        <v>222.31481059000026</v>
      </c>
      <c r="D479" s="134">
        <v>1792</v>
      </c>
      <c r="F479" s="69">
        <f>IF($C$487=0,"",IF(C479="[Mark as ND1 if not relevant]","",C479/$C$487))</f>
        <v>0.53116423440799965</v>
      </c>
      <c r="G479" s="69">
        <f>IF($D$487=0,"",IF(D479="[Mark as ND1 if not relevant]","",D479/$D$487))</f>
        <v>0.66915608663181481</v>
      </c>
    </row>
    <row r="480" spans="1:7" x14ac:dyDescent="0.45">
      <c r="A480" s="47" t="s">
        <v>1277</v>
      </c>
      <c r="B480" s="47" t="s">
        <v>976</v>
      </c>
      <c r="C480" s="134">
        <v>92.848488399999965</v>
      </c>
      <c r="D480" s="134">
        <v>493</v>
      </c>
      <c r="F480" s="69">
        <f t="shared" ref="F480:F486" si="22">IF($C$487=0,"",IF(C480="[Mark as ND1 if not relevant]","",C480/$C$487))</f>
        <v>0.22183765501741312</v>
      </c>
      <c r="G480" s="69">
        <f t="shared" ref="G480:G486" si="23">IF($D$487=0,"",IF(D480="[Mark as ND1 if not relevant]","",D480/$D$487))</f>
        <v>0.1840926064227035</v>
      </c>
    </row>
    <row r="481" spans="1:7" x14ac:dyDescent="0.45">
      <c r="A481" s="47" t="s">
        <v>1278</v>
      </c>
      <c r="B481" s="47" t="s">
        <v>978</v>
      </c>
      <c r="C481" s="134">
        <v>103.37920855999995</v>
      </c>
      <c r="D481" s="134">
        <v>393</v>
      </c>
      <c r="F481" s="69">
        <f t="shared" si="22"/>
        <v>0.24699811057458723</v>
      </c>
      <c r="G481" s="69">
        <f t="shared" si="23"/>
        <v>0.14675130694548169</v>
      </c>
    </row>
    <row r="482" spans="1:7" x14ac:dyDescent="0.45">
      <c r="A482" s="47" t="s">
        <v>1279</v>
      </c>
      <c r="B482" s="47" t="s">
        <v>980</v>
      </c>
      <c r="C482" s="134">
        <v>0</v>
      </c>
      <c r="D482" s="134">
        <v>0</v>
      </c>
      <c r="F482" s="69">
        <f t="shared" si="22"/>
        <v>0</v>
      </c>
      <c r="G482" s="69">
        <f t="shared" si="23"/>
        <v>0</v>
      </c>
    </row>
    <row r="483" spans="1:7" x14ac:dyDescent="0.45">
      <c r="A483" s="47" t="s">
        <v>1280</v>
      </c>
      <c r="B483" s="47" t="s">
        <v>982</v>
      </c>
      <c r="C483" s="134">
        <v>0</v>
      </c>
      <c r="D483" s="134">
        <v>0</v>
      </c>
      <c r="F483" s="69">
        <f t="shared" si="22"/>
        <v>0</v>
      </c>
      <c r="G483" s="69">
        <f t="shared" si="23"/>
        <v>0</v>
      </c>
    </row>
    <row r="484" spans="1:7" x14ac:dyDescent="0.45">
      <c r="A484" s="47" t="s">
        <v>1281</v>
      </c>
      <c r="B484" s="47" t="s">
        <v>984</v>
      </c>
      <c r="C484" s="134">
        <v>0</v>
      </c>
      <c r="D484" s="134">
        <v>0</v>
      </c>
      <c r="F484" s="69">
        <f t="shared" si="22"/>
        <v>0</v>
      </c>
      <c r="G484" s="69">
        <f t="shared" si="23"/>
        <v>0</v>
      </c>
    </row>
    <row r="485" spans="1:7" x14ac:dyDescent="0.45">
      <c r="A485" s="47" t="s">
        <v>1282</v>
      </c>
      <c r="B485" s="47" t="s">
        <v>986</v>
      </c>
      <c r="C485" s="134">
        <v>0</v>
      </c>
      <c r="D485" s="134">
        <v>0</v>
      </c>
      <c r="F485" s="69">
        <f t="shared" si="22"/>
        <v>0</v>
      </c>
      <c r="G485" s="69">
        <f t="shared" si="23"/>
        <v>0</v>
      </c>
    </row>
    <row r="486" spans="1:7" x14ac:dyDescent="0.45">
      <c r="A486" s="47" t="s">
        <v>1283</v>
      </c>
      <c r="B486" s="47" t="s">
        <v>988</v>
      </c>
      <c r="C486" s="134">
        <v>0</v>
      </c>
      <c r="D486" s="134">
        <v>0</v>
      </c>
      <c r="F486" s="69">
        <f t="shared" si="22"/>
        <v>0</v>
      </c>
      <c r="G486" s="69">
        <f t="shared" si="23"/>
        <v>0</v>
      </c>
    </row>
    <row r="487" spans="1:7" x14ac:dyDescent="0.45">
      <c r="A487" s="47" t="s">
        <v>1284</v>
      </c>
      <c r="B487" s="71" t="s">
        <v>259</v>
      </c>
      <c r="C487" s="86">
        <f>SUM(C479:C486)</f>
        <v>418.54250755000015</v>
      </c>
      <c r="D487" s="115">
        <f>SUM(D479:D486)</f>
        <v>2678</v>
      </c>
      <c r="F487" s="111">
        <f>SUM(F479:F486)</f>
        <v>1</v>
      </c>
      <c r="G487" s="111">
        <f>SUM(G479:G486)</f>
        <v>1</v>
      </c>
    </row>
    <row r="488" spans="1:7" hidden="1" outlineLevel="1" x14ac:dyDescent="0.45">
      <c r="A488" s="47" t="s">
        <v>1285</v>
      </c>
      <c r="B488" s="112" t="s">
        <v>991</v>
      </c>
      <c r="C488" s="134"/>
      <c r="D488" s="158"/>
      <c r="F488" s="69">
        <f t="shared" ref="F488:F493" si="24">IF($C$487=0,"",IF(C488="[for completion]","",C488/$C$487))</f>
        <v>0</v>
      </c>
      <c r="G488" s="69">
        <f t="shared" ref="G488:G493" si="25">IF($D$487=0,"",IF(D488="[for completion]","",D488/$D$487))</f>
        <v>0</v>
      </c>
    </row>
    <row r="489" spans="1:7" hidden="1" outlineLevel="1" x14ac:dyDescent="0.45">
      <c r="A489" s="47" t="s">
        <v>1286</v>
      </c>
      <c r="B489" s="112" t="s">
        <v>993</v>
      </c>
      <c r="C489" s="134"/>
      <c r="D489" s="158"/>
      <c r="F489" s="69">
        <f t="shared" si="24"/>
        <v>0</v>
      </c>
      <c r="G489" s="69">
        <f t="shared" si="25"/>
        <v>0</v>
      </c>
    </row>
    <row r="490" spans="1:7" hidden="1" outlineLevel="1" x14ac:dyDescent="0.45">
      <c r="A490" s="47" t="s">
        <v>1287</v>
      </c>
      <c r="B490" s="112" t="s">
        <v>995</v>
      </c>
      <c r="C490" s="134"/>
      <c r="D490" s="158"/>
      <c r="F490" s="69">
        <f t="shared" si="24"/>
        <v>0</v>
      </c>
      <c r="G490" s="69">
        <f t="shared" si="25"/>
        <v>0</v>
      </c>
    </row>
    <row r="491" spans="1:7" hidden="1" outlineLevel="1" x14ac:dyDescent="0.45">
      <c r="A491" s="47" t="s">
        <v>1288</v>
      </c>
      <c r="B491" s="112" t="s">
        <v>997</v>
      </c>
      <c r="C491" s="134"/>
      <c r="D491" s="158"/>
      <c r="F491" s="69">
        <f t="shared" si="24"/>
        <v>0</v>
      </c>
      <c r="G491" s="69">
        <f t="shared" si="25"/>
        <v>0</v>
      </c>
    </row>
    <row r="492" spans="1:7" hidden="1" outlineLevel="1" x14ac:dyDescent="0.45">
      <c r="A492" s="47" t="s">
        <v>1289</v>
      </c>
      <c r="B492" s="112" t="s">
        <v>999</v>
      </c>
      <c r="C492" s="134"/>
      <c r="D492" s="158"/>
      <c r="F492" s="69">
        <f t="shared" si="24"/>
        <v>0</v>
      </c>
      <c r="G492" s="69">
        <f t="shared" si="25"/>
        <v>0</v>
      </c>
    </row>
    <row r="493" spans="1:7" hidden="1" outlineLevel="1" x14ac:dyDescent="0.45">
      <c r="A493" s="47" t="s">
        <v>1290</v>
      </c>
      <c r="B493" s="112" t="s">
        <v>1001</v>
      </c>
      <c r="C493" s="134"/>
      <c r="D493" s="158"/>
      <c r="F493" s="69">
        <f t="shared" si="24"/>
        <v>0</v>
      </c>
      <c r="G493" s="69">
        <f t="shared" si="25"/>
        <v>0</v>
      </c>
    </row>
    <row r="494" spans="1:7" hidden="1" outlineLevel="1" x14ac:dyDescent="0.45">
      <c r="A494" s="47" t="s">
        <v>1291</v>
      </c>
      <c r="B494" s="74"/>
      <c r="F494" s="113"/>
      <c r="G494" s="113"/>
    </row>
    <row r="495" spans="1:7" hidden="1" outlineLevel="1" x14ac:dyDescent="0.45">
      <c r="A495" s="47" t="s">
        <v>1292</v>
      </c>
      <c r="B495" s="74"/>
      <c r="F495" s="113"/>
      <c r="G495" s="113"/>
    </row>
    <row r="496" spans="1:7" hidden="1" outlineLevel="1" x14ac:dyDescent="0.45">
      <c r="A496" s="47" t="s">
        <v>1293</v>
      </c>
      <c r="B496" s="74"/>
      <c r="F496" s="113"/>
      <c r="G496" s="116"/>
    </row>
    <row r="497" spans="1:7" ht="15" customHeight="1" collapsed="1" x14ac:dyDescent="0.45">
      <c r="A497" s="56"/>
      <c r="B497" s="56" t="s">
        <v>1294</v>
      </c>
      <c r="C497" s="56" t="s">
        <v>1295</v>
      </c>
      <c r="D497" s="56"/>
      <c r="E497" s="56"/>
      <c r="F497" s="56"/>
      <c r="G497" s="59"/>
    </row>
    <row r="498" spans="1:7" x14ac:dyDescent="0.45">
      <c r="A498" s="47" t="s">
        <v>1296</v>
      </c>
      <c r="B498" s="60" t="s">
        <v>1297</v>
      </c>
      <c r="C498" s="122">
        <v>0.37926581450281194</v>
      </c>
      <c r="G498" s="34"/>
    </row>
    <row r="499" spans="1:7" x14ac:dyDescent="0.45">
      <c r="A499" s="47" t="s">
        <v>1298</v>
      </c>
      <c r="B499" s="60" t="s">
        <v>1299</v>
      </c>
      <c r="C499" s="122">
        <v>0</v>
      </c>
      <c r="G499" s="34"/>
    </row>
    <row r="500" spans="1:7" x14ac:dyDescent="0.45">
      <c r="A500" s="47" t="s">
        <v>1300</v>
      </c>
      <c r="B500" s="60" t="s">
        <v>1301</v>
      </c>
      <c r="C500" s="122">
        <v>0.16309759732551224</v>
      </c>
      <c r="G500" s="34"/>
    </row>
    <row r="501" spans="1:7" x14ac:dyDescent="0.45">
      <c r="A501" s="47" t="s">
        <v>1302</v>
      </c>
      <c r="B501" s="60" t="s">
        <v>1303</v>
      </c>
      <c r="C501" s="122">
        <v>0</v>
      </c>
      <c r="G501" s="34"/>
    </row>
    <row r="502" spans="1:7" x14ac:dyDescent="0.45">
      <c r="A502" s="47" t="s">
        <v>1304</v>
      </c>
      <c r="B502" s="60" t="s">
        <v>1305</v>
      </c>
      <c r="C502" s="122">
        <v>0.35150620755628892</v>
      </c>
      <c r="G502" s="34"/>
    </row>
    <row r="503" spans="1:7" x14ac:dyDescent="0.45">
      <c r="A503" s="47" t="s">
        <v>1306</v>
      </c>
      <c r="B503" s="60" t="s">
        <v>1307</v>
      </c>
      <c r="C503" s="122">
        <v>3.2564680418683094E-3</v>
      </c>
      <c r="G503" s="34"/>
    </row>
    <row r="504" spans="1:7" x14ac:dyDescent="0.45">
      <c r="A504" s="47" t="s">
        <v>1308</v>
      </c>
      <c r="B504" s="60" t="s">
        <v>1309</v>
      </c>
      <c r="C504" s="122">
        <v>0</v>
      </c>
      <c r="G504" s="34"/>
    </row>
    <row r="505" spans="1:7" x14ac:dyDescent="0.45">
      <c r="A505" s="47" t="s">
        <v>1310</v>
      </c>
      <c r="B505" s="60" t="s">
        <v>1311</v>
      </c>
      <c r="C505" s="122">
        <v>0</v>
      </c>
      <c r="G505" s="34"/>
    </row>
    <row r="506" spans="1:7" x14ac:dyDescent="0.45">
      <c r="A506" s="47" t="s">
        <v>1312</v>
      </c>
      <c r="B506" s="60" t="s">
        <v>1313</v>
      </c>
      <c r="C506" s="122">
        <v>0</v>
      </c>
      <c r="G506" s="34"/>
    </row>
    <row r="507" spans="1:7" x14ac:dyDescent="0.45">
      <c r="A507" s="47" t="s">
        <v>1314</v>
      </c>
      <c r="B507" s="60" t="s">
        <v>1315</v>
      </c>
      <c r="C507" s="122">
        <v>0</v>
      </c>
      <c r="G507" s="34"/>
    </row>
    <row r="508" spans="1:7" x14ac:dyDescent="0.45">
      <c r="A508" s="47" t="s">
        <v>1316</v>
      </c>
      <c r="B508" s="60" t="s">
        <v>1317</v>
      </c>
      <c r="C508" s="122">
        <v>1.9873784740983128E-2</v>
      </c>
      <c r="G508" s="34"/>
    </row>
    <row r="509" spans="1:7" x14ac:dyDescent="0.45">
      <c r="A509" s="47" t="s">
        <v>1318</v>
      </c>
      <c r="B509" s="60" t="s">
        <v>1319</v>
      </c>
      <c r="C509" s="122">
        <v>0</v>
      </c>
      <c r="G509" s="34"/>
    </row>
    <row r="510" spans="1:7" x14ac:dyDescent="0.45">
      <c r="A510" s="47" t="s">
        <v>1320</v>
      </c>
      <c r="B510" s="60" t="s">
        <v>257</v>
      </c>
      <c r="C510" s="122">
        <v>8.3000127832535645E-2</v>
      </c>
      <c r="G510" s="34"/>
    </row>
    <row r="511" spans="1:7" hidden="1" outlineLevel="1" x14ac:dyDescent="0.45">
      <c r="A511" s="47" t="s">
        <v>1321</v>
      </c>
      <c r="B511" s="112" t="s">
        <v>1322</v>
      </c>
      <c r="C511" s="122">
        <v>0</v>
      </c>
      <c r="G511" s="34"/>
    </row>
    <row r="512" spans="1:7" hidden="1" outlineLevel="1" x14ac:dyDescent="0.45">
      <c r="A512" s="47" t="s">
        <v>1323</v>
      </c>
      <c r="B512" s="154" t="s">
        <v>261</v>
      </c>
      <c r="C512" s="122"/>
      <c r="G512" s="34"/>
    </row>
    <row r="513" spans="1:7" hidden="1" outlineLevel="1" x14ac:dyDescent="0.45">
      <c r="A513" s="47" t="s">
        <v>1324</v>
      </c>
      <c r="B513" s="154" t="s">
        <v>261</v>
      </c>
      <c r="C513" s="122"/>
      <c r="G513" s="34"/>
    </row>
    <row r="514" spans="1:7" hidden="1" outlineLevel="1" x14ac:dyDescent="0.45">
      <c r="A514" s="47" t="s">
        <v>1325</v>
      </c>
      <c r="B514" s="154" t="s">
        <v>261</v>
      </c>
      <c r="C514" s="122"/>
      <c r="G514" s="34"/>
    </row>
    <row r="515" spans="1:7" hidden="1" outlineLevel="1" x14ac:dyDescent="0.45">
      <c r="A515" s="47" t="s">
        <v>1326</v>
      </c>
      <c r="B515" s="154" t="s">
        <v>261</v>
      </c>
      <c r="C515" s="122"/>
      <c r="G515" s="34"/>
    </row>
    <row r="516" spans="1:7" hidden="1" outlineLevel="1" x14ac:dyDescent="0.45">
      <c r="A516" s="47" t="s">
        <v>1327</v>
      </c>
      <c r="B516" s="154" t="s">
        <v>261</v>
      </c>
      <c r="C516" s="122"/>
      <c r="G516" s="34"/>
    </row>
    <row r="517" spans="1:7" hidden="1" outlineLevel="1" x14ac:dyDescent="0.45">
      <c r="A517" s="47" t="s">
        <v>1328</v>
      </c>
      <c r="B517" s="154" t="s">
        <v>261</v>
      </c>
      <c r="C517" s="122"/>
      <c r="G517" s="34"/>
    </row>
    <row r="518" spans="1:7" hidden="1" outlineLevel="1" x14ac:dyDescent="0.45">
      <c r="A518" s="47" t="s">
        <v>1329</v>
      </c>
      <c r="B518" s="154" t="s">
        <v>261</v>
      </c>
      <c r="C518" s="122"/>
      <c r="G518" s="34"/>
    </row>
    <row r="519" spans="1:7" hidden="1" outlineLevel="1" x14ac:dyDescent="0.45">
      <c r="A519" s="47" t="s">
        <v>1330</v>
      </c>
      <c r="B519" s="154" t="s">
        <v>261</v>
      </c>
      <c r="C519" s="122"/>
      <c r="G519" s="34"/>
    </row>
    <row r="520" spans="1:7" hidden="1" outlineLevel="1" x14ac:dyDescent="0.45">
      <c r="A520" s="47" t="s">
        <v>1331</v>
      </c>
      <c r="B520" s="154" t="s">
        <v>261</v>
      </c>
      <c r="C520" s="122"/>
      <c r="G520" s="34"/>
    </row>
    <row r="521" spans="1:7" hidden="1" outlineLevel="1" x14ac:dyDescent="0.45">
      <c r="A521" s="47" t="s">
        <v>1332</v>
      </c>
      <c r="B521" s="154" t="s">
        <v>261</v>
      </c>
      <c r="C521" s="122"/>
      <c r="G521" s="34"/>
    </row>
    <row r="522" spans="1:7" hidden="1" outlineLevel="1" x14ac:dyDescent="0.45">
      <c r="A522" s="47" t="s">
        <v>1333</v>
      </c>
      <c r="B522" s="154" t="s">
        <v>261</v>
      </c>
      <c r="C522" s="122"/>
    </row>
    <row r="523" spans="1:7" hidden="1" outlineLevel="1" x14ac:dyDescent="0.45">
      <c r="A523" s="47" t="s">
        <v>1334</v>
      </c>
      <c r="B523" s="154" t="s">
        <v>261</v>
      </c>
      <c r="C523" s="122"/>
    </row>
    <row r="524" spans="1:7" hidden="1" outlineLevel="1" x14ac:dyDescent="0.45">
      <c r="A524" s="47" t="s">
        <v>1335</v>
      </c>
      <c r="B524" s="154" t="s">
        <v>261</v>
      </c>
      <c r="C524" s="122"/>
    </row>
    <row r="525" spans="1:7" s="2" customFormat="1" collapsed="1" x14ac:dyDescent="0.45">
      <c r="A525" s="85"/>
      <c r="B525" s="85" t="s">
        <v>1336</v>
      </c>
      <c r="C525" s="56" t="s">
        <v>219</v>
      </c>
      <c r="D525" s="56" t="s">
        <v>1337</v>
      </c>
      <c r="E525" s="56"/>
      <c r="F525" s="56" t="s">
        <v>743</v>
      </c>
      <c r="G525" s="56" t="s">
        <v>1338</v>
      </c>
    </row>
    <row r="526" spans="1:7" s="2" customFormat="1" x14ac:dyDescent="0.45">
      <c r="A526" s="47" t="s">
        <v>1339</v>
      </c>
      <c r="B526" s="145" t="s">
        <v>1700</v>
      </c>
      <c r="C526" s="134" t="s">
        <v>1513</v>
      </c>
      <c r="D526" s="158" t="s">
        <v>1513</v>
      </c>
      <c r="E526" s="39"/>
      <c r="F526" s="69" t="str">
        <f>IF($C$544=0,"",IF(C526="[for completion]","",IF(C526="","",C526/$C$544)))</f>
        <v/>
      </c>
      <c r="G526" s="69" t="str">
        <f>IF($D$544=0,"",IF(D526="[for completion]","",IF(D526="","",D526/$D$544)))</f>
        <v/>
      </c>
    </row>
    <row r="527" spans="1:7" s="2" customFormat="1" x14ac:dyDescent="0.45">
      <c r="A527" s="47" t="s">
        <v>1340</v>
      </c>
      <c r="B527" s="145" t="s">
        <v>1701</v>
      </c>
      <c r="C527" s="134" t="s">
        <v>1513</v>
      </c>
      <c r="D527" s="158" t="s">
        <v>1513</v>
      </c>
      <c r="E527" s="39"/>
      <c r="F527" s="69" t="str">
        <f t="shared" ref="F527:F543" si="26">IF($C$544=0,"",IF(C527="[for completion]","",IF(C527="","",C527/$C$544)))</f>
        <v/>
      </c>
      <c r="G527" s="69" t="str">
        <f t="shared" ref="G527:G543" si="27">IF($D$544=0,"",IF(D527="[for completion]","",IF(D527="","",D527/$D$544)))</f>
        <v/>
      </c>
    </row>
    <row r="528" spans="1:7" s="2" customFormat="1" x14ac:dyDescent="0.45">
      <c r="A528" s="47" t="s">
        <v>1341</v>
      </c>
      <c r="B528" s="145" t="s">
        <v>1702</v>
      </c>
      <c r="C528" s="134" t="s">
        <v>1513</v>
      </c>
      <c r="D528" s="158" t="s">
        <v>1513</v>
      </c>
      <c r="E528" s="39"/>
      <c r="F528" s="69" t="str">
        <f t="shared" si="26"/>
        <v/>
      </c>
      <c r="G528" s="69" t="str">
        <f t="shared" si="27"/>
        <v/>
      </c>
    </row>
    <row r="529" spans="1:7" s="2" customFormat="1" x14ac:dyDescent="0.45">
      <c r="A529" s="47" t="s">
        <v>1342</v>
      </c>
      <c r="B529" s="145" t="s">
        <v>1703</v>
      </c>
      <c r="C529" s="134" t="s">
        <v>1513</v>
      </c>
      <c r="D529" s="158" t="s">
        <v>1513</v>
      </c>
      <c r="E529" s="39"/>
      <c r="F529" s="69" t="str">
        <f t="shared" si="26"/>
        <v/>
      </c>
      <c r="G529" s="69" t="str">
        <f t="shared" si="27"/>
        <v/>
      </c>
    </row>
    <row r="530" spans="1:7" s="2" customFormat="1" x14ac:dyDescent="0.45">
      <c r="A530" s="47" t="s">
        <v>1343</v>
      </c>
      <c r="B530" s="145" t="s">
        <v>1704</v>
      </c>
      <c r="C530" s="134" t="s">
        <v>1513</v>
      </c>
      <c r="D530" s="158" t="s">
        <v>1513</v>
      </c>
      <c r="E530" s="39"/>
      <c r="F530" s="69" t="str">
        <f t="shared" si="26"/>
        <v/>
      </c>
      <c r="G530" s="69" t="str">
        <f t="shared" si="27"/>
        <v/>
      </c>
    </row>
    <row r="531" spans="1:7" s="2" customFormat="1" x14ac:dyDescent="0.45">
      <c r="A531" s="47" t="s">
        <v>1344</v>
      </c>
      <c r="B531" s="145" t="s">
        <v>1705</v>
      </c>
      <c r="C531" s="134" t="s">
        <v>1513</v>
      </c>
      <c r="D531" s="158" t="s">
        <v>1513</v>
      </c>
      <c r="E531" s="39"/>
      <c r="F531" s="69" t="str">
        <f t="shared" si="26"/>
        <v/>
      </c>
      <c r="G531" s="69" t="str">
        <f t="shared" si="27"/>
        <v/>
      </c>
    </row>
    <row r="532" spans="1:7" s="2" customFormat="1" x14ac:dyDescent="0.45">
      <c r="A532" s="47" t="s">
        <v>1345</v>
      </c>
      <c r="B532" s="145" t="s">
        <v>1706</v>
      </c>
      <c r="C532" s="134" t="s">
        <v>1513</v>
      </c>
      <c r="D532" s="158" t="s">
        <v>1513</v>
      </c>
      <c r="E532" s="39"/>
      <c r="F532" s="69" t="str">
        <f t="shared" si="26"/>
        <v/>
      </c>
      <c r="G532" s="69" t="str">
        <f t="shared" si="27"/>
        <v/>
      </c>
    </row>
    <row r="533" spans="1:7" s="2" customFormat="1" x14ac:dyDescent="0.45">
      <c r="A533" s="47" t="s">
        <v>1346</v>
      </c>
      <c r="B533" s="145"/>
      <c r="C533" s="134"/>
      <c r="D533" s="158"/>
      <c r="E533" s="39"/>
      <c r="F533" s="69" t="str">
        <f t="shared" si="26"/>
        <v/>
      </c>
      <c r="G533" s="69" t="str">
        <f t="shared" si="27"/>
        <v/>
      </c>
    </row>
    <row r="534" spans="1:7" s="2" customFormat="1" x14ac:dyDescent="0.45">
      <c r="A534" s="47" t="s">
        <v>1347</v>
      </c>
      <c r="B534" s="145"/>
      <c r="C534" s="134"/>
      <c r="D534" s="158"/>
      <c r="E534" s="39"/>
      <c r="F534" s="69" t="str">
        <f t="shared" si="26"/>
        <v/>
      </c>
      <c r="G534" s="69" t="str">
        <f t="shared" si="27"/>
        <v/>
      </c>
    </row>
    <row r="535" spans="1:7" s="2" customFormat="1" x14ac:dyDescent="0.45">
      <c r="A535" s="47" t="s">
        <v>1348</v>
      </c>
      <c r="B535" s="145"/>
      <c r="C535" s="134"/>
      <c r="D535" s="158"/>
      <c r="E535" s="39"/>
      <c r="F535" s="69" t="str">
        <f t="shared" si="26"/>
        <v/>
      </c>
      <c r="G535" s="69" t="str">
        <f t="shared" si="27"/>
        <v/>
      </c>
    </row>
    <row r="536" spans="1:7" s="2" customFormat="1" x14ac:dyDescent="0.45">
      <c r="A536" s="47" t="s">
        <v>1349</v>
      </c>
      <c r="B536" s="145"/>
      <c r="C536" s="134"/>
      <c r="D536" s="158"/>
      <c r="E536" s="39"/>
      <c r="F536" s="69" t="str">
        <f t="shared" si="26"/>
        <v/>
      </c>
      <c r="G536" s="69" t="str">
        <f t="shared" si="27"/>
        <v/>
      </c>
    </row>
    <row r="537" spans="1:7" s="2" customFormat="1" x14ac:dyDescent="0.45">
      <c r="A537" s="47" t="s">
        <v>1350</v>
      </c>
      <c r="B537" s="145"/>
      <c r="C537" s="134"/>
      <c r="D537" s="158"/>
      <c r="E537" s="39"/>
      <c r="F537" s="69" t="str">
        <f t="shared" si="26"/>
        <v/>
      </c>
      <c r="G537" s="69" t="str">
        <f t="shared" si="27"/>
        <v/>
      </c>
    </row>
    <row r="538" spans="1:7" s="2" customFormat="1" x14ac:dyDescent="0.45">
      <c r="A538" s="47" t="s">
        <v>1351</v>
      </c>
      <c r="B538" s="145"/>
      <c r="C538" s="134"/>
      <c r="D538" s="158"/>
      <c r="E538" s="39"/>
      <c r="F538" s="69" t="str">
        <f t="shared" si="26"/>
        <v/>
      </c>
      <c r="G538" s="69" t="str">
        <f t="shared" si="27"/>
        <v/>
      </c>
    </row>
    <row r="539" spans="1:7" s="2" customFormat="1" x14ac:dyDescent="0.45">
      <c r="A539" s="47" t="s">
        <v>1352</v>
      </c>
      <c r="B539" s="145"/>
      <c r="C539" s="134"/>
      <c r="D539" s="158"/>
      <c r="E539" s="39"/>
      <c r="F539" s="69" t="str">
        <f t="shared" si="26"/>
        <v/>
      </c>
      <c r="G539" s="69" t="str">
        <f t="shared" si="27"/>
        <v/>
      </c>
    </row>
    <row r="540" spans="1:7" s="2" customFormat="1" x14ac:dyDescent="0.45">
      <c r="A540" s="47" t="s">
        <v>1353</v>
      </c>
      <c r="B540" s="145"/>
      <c r="C540" s="134"/>
      <c r="D540" s="158"/>
      <c r="E540" s="39"/>
      <c r="F540" s="69" t="str">
        <f t="shared" si="26"/>
        <v/>
      </c>
      <c r="G540" s="69" t="str">
        <f t="shared" si="27"/>
        <v/>
      </c>
    </row>
    <row r="541" spans="1:7" s="2" customFormat="1" x14ac:dyDescent="0.45">
      <c r="A541" s="47" t="s">
        <v>1354</v>
      </c>
      <c r="B541" s="145"/>
      <c r="C541" s="134"/>
      <c r="D541" s="158"/>
      <c r="E541" s="39"/>
      <c r="F541" s="69" t="str">
        <f t="shared" si="26"/>
        <v/>
      </c>
      <c r="G541" s="69" t="str">
        <f t="shared" si="27"/>
        <v/>
      </c>
    </row>
    <row r="542" spans="1:7" s="2" customFormat="1" x14ac:dyDescent="0.45">
      <c r="A542" s="47" t="s">
        <v>1355</v>
      </c>
      <c r="B542" s="145"/>
      <c r="C542" s="134"/>
      <c r="D542" s="158"/>
      <c r="E542" s="39"/>
      <c r="F542" s="69" t="str">
        <f t="shared" si="26"/>
        <v/>
      </c>
      <c r="G542" s="69" t="str">
        <f t="shared" si="27"/>
        <v/>
      </c>
    </row>
    <row r="543" spans="1:7" s="2" customFormat="1" x14ac:dyDescent="0.45">
      <c r="A543" s="47" t="s">
        <v>1356</v>
      </c>
      <c r="B543" s="60" t="s">
        <v>1084</v>
      </c>
      <c r="C543" s="134" t="s">
        <v>1513</v>
      </c>
      <c r="D543" s="158" t="s">
        <v>1513</v>
      </c>
      <c r="E543" s="39"/>
      <c r="F543" s="69" t="str">
        <f t="shared" si="26"/>
        <v/>
      </c>
      <c r="G543" s="69" t="str">
        <f t="shared" si="27"/>
        <v/>
      </c>
    </row>
    <row r="544" spans="1:7" s="2" customFormat="1" x14ac:dyDescent="0.45">
      <c r="A544" s="47" t="s">
        <v>1357</v>
      </c>
      <c r="B544" s="60" t="s">
        <v>259</v>
      </c>
      <c r="C544" s="86">
        <f>SUM(C526:C543)</f>
        <v>0</v>
      </c>
      <c r="D544" s="115">
        <f>SUM(D526:D543)</f>
        <v>0</v>
      </c>
      <c r="E544" s="39"/>
      <c r="F544" s="111">
        <f>SUM(F526:F543)</f>
        <v>0</v>
      </c>
      <c r="G544" s="111">
        <f>SUM(G526:G543)</f>
        <v>0</v>
      </c>
    </row>
    <row r="545" spans="1:7" s="2" customFormat="1" x14ac:dyDescent="0.45">
      <c r="A545" s="47" t="s">
        <v>1358</v>
      </c>
      <c r="B545" s="51"/>
      <c r="C545" s="34"/>
      <c r="D545" s="34"/>
      <c r="E545" s="39"/>
      <c r="F545" s="39"/>
      <c r="G545" s="39"/>
    </row>
    <row r="546" spans="1:7" s="2" customFormat="1" x14ac:dyDescent="0.45">
      <c r="A546" s="47" t="s">
        <v>1359</v>
      </c>
      <c r="B546" s="51"/>
      <c r="C546" s="34"/>
      <c r="D546" s="34"/>
      <c r="E546" s="39"/>
      <c r="F546" s="39"/>
      <c r="G546" s="39"/>
    </row>
    <row r="547" spans="1:7" s="2" customFormat="1" x14ac:dyDescent="0.45">
      <c r="A547" s="47" t="s">
        <v>1360</v>
      </c>
      <c r="B547" s="51"/>
      <c r="C547" s="34"/>
      <c r="D547" s="34"/>
      <c r="E547" s="39"/>
      <c r="F547" s="39"/>
      <c r="G547" s="39"/>
    </row>
    <row r="548" spans="1:7" s="2" customFormat="1" x14ac:dyDescent="0.45">
      <c r="A548" s="85"/>
      <c r="B548" s="85" t="s">
        <v>1361</v>
      </c>
      <c r="C548" s="56" t="s">
        <v>219</v>
      </c>
      <c r="D548" s="56" t="s">
        <v>1337</v>
      </c>
      <c r="E548" s="56"/>
      <c r="F548" s="56" t="s">
        <v>743</v>
      </c>
      <c r="G548" s="56" t="s">
        <v>1338</v>
      </c>
    </row>
    <row r="549" spans="1:7" s="2" customFormat="1" x14ac:dyDescent="0.45">
      <c r="A549" s="47" t="s">
        <v>1362</v>
      </c>
      <c r="B549" s="145" t="s">
        <v>1707</v>
      </c>
      <c r="C549" s="134" t="s">
        <v>1513</v>
      </c>
      <c r="D549" s="158" t="s">
        <v>1513</v>
      </c>
      <c r="E549" s="39"/>
      <c r="F549" s="69" t="str">
        <f>IF($C$567=0,"",IF(C549="[for completion]","",IF(C549="","",C549/$C$567)))</f>
        <v/>
      </c>
      <c r="G549" s="69" t="str">
        <f>IF($D$567=0,"",IF(D549="[for completion]","",IF(D549="","",D549/$D$567)))</f>
        <v/>
      </c>
    </row>
    <row r="550" spans="1:7" s="2" customFormat="1" x14ac:dyDescent="0.45">
      <c r="A550" s="47" t="s">
        <v>1363</v>
      </c>
      <c r="B550" s="145" t="s">
        <v>1708</v>
      </c>
      <c r="C550" s="134" t="s">
        <v>1513</v>
      </c>
      <c r="D550" s="158" t="s">
        <v>1513</v>
      </c>
      <c r="E550" s="39"/>
      <c r="F550" s="69" t="str">
        <f t="shared" ref="F550:F566" si="28">IF($C$567=0,"",IF(C550="[for completion]","",IF(C550="","",C550/$C$567)))</f>
        <v/>
      </c>
      <c r="G550" s="69" t="str">
        <f t="shared" ref="G550:G566" si="29">IF($D$567=0,"",IF(D550="[for completion]","",IF(D550="","",D550/$D$567)))</f>
        <v/>
      </c>
    </row>
    <row r="551" spans="1:7" s="2" customFormat="1" x14ac:dyDescent="0.45">
      <c r="A551" s="47" t="s">
        <v>1364</v>
      </c>
      <c r="B551" s="145" t="s">
        <v>1709</v>
      </c>
      <c r="C551" s="134" t="s">
        <v>1513</v>
      </c>
      <c r="D551" s="158" t="s">
        <v>1513</v>
      </c>
      <c r="E551" s="39"/>
      <c r="F551" s="69" t="str">
        <f t="shared" si="28"/>
        <v/>
      </c>
      <c r="G551" s="69" t="str">
        <f t="shared" si="29"/>
        <v/>
      </c>
    </row>
    <row r="552" spans="1:7" s="2" customFormat="1" x14ac:dyDescent="0.45">
      <c r="A552" s="47" t="s">
        <v>1365</v>
      </c>
      <c r="B552" s="145" t="s">
        <v>1710</v>
      </c>
      <c r="C552" s="134" t="s">
        <v>1513</v>
      </c>
      <c r="D552" s="158" t="s">
        <v>1513</v>
      </c>
      <c r="E552" s="39"/>
      <c r="F552" s="69" t="str">
        <f t="shared" si="28"/>
        <v/>
      </c>
      <c r="G552" s="69" t="str">
        <f t="shared" si="29"/>
        <v/>
      </c>
    </row>
    <row r="553" spans="1:7" s="2" customFormat="1" x14ac:dyDescent="0.45">
      <c r="A553" s="47" t="s">
        <v>1366</v>
      </c>
      <c r="B553" s="145" t="s">
        <v>1711</v>
      </c>
      <c r="C553" s="134" t="s">
        <v>1513</v>
      </c>
      <c r="D553" s="158" t="s">
        <v>1513</v>
      </c>
      <c r="E553" s="39"/>
      <c r="F553" s="69" t="str">
        <f t="shared" si="28"/>
        <v/>
      </c>
      <c r="G553" s="69" t="str">
        <f t="shared" si="29"/>
        <v/>
      </c>
    </row>
    <row r="554" spans="1:7" s="2" customFormat="1" x14ac:dyDescent="0.45">
      <c r="A554" s="47" t="s">
        <v>1367</v>
      </c>
      <c r="B554" s="145" t="s">
        <v>1712</v>
      </c>
      <c r="C554" s="134" t="s">
        <v>1513</v>
      </c>
      <c r="D554" s="158" t="s">
        <v>1513</v>
      </c>
      <c r="E554" s="39"/>
      <c r="F554" s="69" t="str">
        <f t="shared" si="28"/>
        <v/>
      </c>
      <c r="G554" s="69" t="str">
        <f t="shared" si="29"/>
        <v/>
      </c>
    </row>
    <row r="555" spans="1:7" s="2" customFormat="1" x14ac:dyDescent="0.45">
      <c r="A555" s="47" t="s">
        <v>1368</v>
      </c>
      <c r="B555" s="145" t="s">
        <v>1713</v>
      </c>
      <c r="C555" s="134" t="s">
        <v>1513</v>
      </c>
      <c r="D555" s="158" t="s">
        <v>1513</v>
      </c>
      <c r="E555" s="39"/>
      <c r="F555" s="69" t="str">
        <f t="shared" si="28"/>
        <v/>
      </c>
      <c r="G555" s="69" t="str">
        <f t="shared" si="29"/>
        <v/>
      </c>
    </row>
    <row r="556" spans="1:7" s="2" customFormat="1" x14ac:dyDescent="0.45">
      <c r="A556" s="47" t="s">
        <v>1369</v>
      </c>
      <c r="B556" s="145"/>
      <c r="C556" s="134"/>
      <c r="D556" s="158"/>
      <c r="E556" s="39"/>
      <c r="F556" s="69" t="str">
        <f t="shared" si="28"/>
        <v/>
      </c>
      <c r="G556" s="69" t="str">
        <f t="shared" si="29"/>
        <v/>
      </c>
    </row>
    <row r="557" spans="1:7" s="2" customFormat="1" x14ac:dyDescent="0.45">
      <c r="A557" s="47" t="s">
        <v>1370</v>
      </c>
      <c r="B557" s="145"/>
      <c r="C557" s="134"/>
      <c r="D557" s="158"/>
      <c r="E557" s="39"/>
      <c r="F557" s="69" t="str">
        <f t="shared" si="28"/>
        <v/>
      </c>
      <c r="G557" s="69" t="str">
        <f t="shared" si="29"/>
        <v/>
      </c>
    </row>
    <row r="558" spans="1:7" s="2" customFormat="1" x14ac:dyDescent="0.45">
      <c r="A558" s="47" t="s">
        <v>1371</v>
      </c>
      <c r="B558" s="145"/>
      <c r="C558" s="134"/>
      <c r="D558" s="158"/>
      <c r="E558" s="39"/>
      <c r="F558" s="69" t="str">
        <f t="shared" si="28"/>
        <v/>
      </c>
      <c r="G558" s="69" t="str">
        <f t="shared" si="29"/>
        <v/>
      </c>
    </row>
    <row r="559" spans="1:7" s="2" customFormat="1" x14ac:dyDescent="0.45">
      <c r="A559" s="47" t="s">
        <v>1372</v>
      </c>
      <c r="B559" s="145"/>
      <c r="C559" s="134"/>
      <c r="D559" s="158"/>
      <c r="E559" s="39"/>
      <c r="F559" s="69" t="str">
        <f t="shared" si="28"/>
        <v/>
      </c>
      <c r="G559" s="69" t="str">
        <f t="shared" si="29"/>
        <v/>
      </c>
    </row>
    <row r="560" spans="1:7" s="2" customFormat="1" x14ac:dyDescent="0.45">
      <c r="A560" s="47" t="s">
        <v>1373</v>
      </c>
      <c r="B560" s="145"/>
      <c r="C560" s="134"/>
      <c r="D560" s="158"/>
      <c r="E560" s="39"/>
      <c r="F560" s="69" t="str">
        <f t="shared" si="28"/>
        <v/>
      </c>
      <c r="G560" s="69" t="str">
        <f t="shared" si="29"/>
        <v/>
      </c>
    </row>
    <row r="561" spans="1:7" s="2" customFormat="1" x14ac:dyDescent="0.45">
      <c r="A561" s="47" t="s">
        <v>1374</v>
      </c>
      <c r="B561" s="145"/>
      <c r="C561" s="134"/>
      <c r="D561" s="158"/>
      <c r="E561" s="39"/>
      <c r="F561" s="69" t="str">
        <f t="shared" si="28"/>
        <v/>
      </c>
      <c r="G561" s="69" t="str">
        <f t="shared" si="29"/>
        <v/>
      </c>
    </row>
    <row r="562" spans="1:7" s="2" customFormat="1" x14ac:dyDescent="0.45">
      <c r="A562" s="47" t="s">
        <v>1375</v>
      </c>
      <c r="B562" s="145"/>
      <c r="C562" s="134"/>
      <c r="D562" s="158"/>
      <c r="E562" s="39"/>
      <c r="F562" s="69" t="str">
        <f t="shared" si="28"/>
        <v/>
      </c>
      <c r="G562" s="69" t="str">
        <f t="shared" si="29"/>
        <v/>
      </c>
    </row>
    <row r="563" spans="1:7" s="2" customFormat="1" x14ac:dyDescent="0.45">
      <c r="A563" s="47" t="s">
        <v>1376</v>
      </c>
      <c r="B563" s="145"/>
      <c r="C563" s="134"/>
      <c r="D563" s="158"/>
      <c r="E563" s="39"/>
      <c r="F563" s="69" t="str">
        <f t="shared" si="28"/>
        <v/>
      </c>
      <c r="G563" s="69" t="str">
        <f t="shared" si="29"/>
        <v/>
      </c>
    </row>
    <row r="564" spans="1:7" s="2" customFormat="1" x14ac:dyDescent="0.45">
      <c r="A564" s="47" t="s">
        <v>1377</v>
      </c>
      <c r="B564" s="145"/>
      <c r="C564" s="134"/>
      <c r="D564" s="158"/>
      <c r="E564" s="39"/>
      <c r="F564" s="69" t="str">
        <f t="shared" si="28"/>
        <v/>
      </c>
      <c r="G564" s="69" t="str">
        <f t="shared" si="29"/>
        <v/>
      </c>
    </row>
    <row r="565" spans="1:7" s="2" customFormat="1" x14ac:dyDescent="0.45">
      <c r="A565" s="47" t="s">
        <v>1378</v>
      </c>
      <c r="B565" s="145"/>
      <c r="C565" s="134"/>
      <c r="D565" s="158"/>
      <c r="E565" s="39"/>
      <c r="F565" s="69" t="str">
        <f t="shared" si="28"/>
        <v/>
      </c>
      <c r="G565" s="69" t="str">
        <f t="shared" si="29"/>
        <v/>
      </c>
    </row>
    <row r="566" spans="1:7" s="2" customFormat="1" x14ac:dyDescent="0.45">
      <c r="A566" s="47" t="s">
        <v>1379</v>
      </c>
      <c r="B566" s="60" t="s">
        <v>1084</v>
      </c>
      <c r="C566" s="134" t="s">
        <v>1513</v>
      </c>
      <c r="D566" s="158" t="s">
        <v>1513</v>
      </c>
      <c r="E566" s="39"/>
      <c r="F566" s="69" t="str">
        <f t="shared" si="28"/>
        <v/>
      </c>
      <c r="G566" s="69" t="str">
        <f t="shared" si="29"/>
        <v/>
      </c>
    </row>
    <row r="567" spans="1:7" s="2" customFormat="1" x14ac:dyDescent="0.45">
      <c r="A567" s="47" t="s">
        <v>1380</v>
      </c>
      <c r="B567" s="60" t="s">
        <v>259</v>
      </c>
      <c r="C567" s="86">
        <f>SUM(C549:C566)</f>
        <v>0</v>
      </c>
      <c r="D567" s="115">
        <f>SUM(D549:D566)</f>
        <v>0</v>
      </c>
      <c r="E567" s="39"/>
      <c r="F567" s="111">
        <f>SUM(F549:F566)</f>
        <v>0</v>
      </c>
      <c r="G567" s="111">
        <f>SUM(G549:G566)</f>
        <v>0</v>
      </c>
    </row>
    <row r="568" spans="1:7" s="2" customFormat="1" x14ac:dyDescent="0.45">
      <c r="A568" s="47" t="s">
        <v>1381</v>
      </c>
      <c r="B568" s="51"/>
      <c r="C568" s="34"/>
      <c r="D568" s="34"/>
      <c r="E568" s="39"/>
      <c r="F568" s="39"/>
      <c r="G568" s="39"/>
    </row>
    <row r="569" spans="1:7" s="2" customFormat="1" x14ac:dyDescent="0.45">
      <c r="A569" s="47" t="s">
        <v>1382</v>
      </c>
      <c r="B569" s="51"/>
      <c r="C569" s="34"/>
      <c r="D569" s="34"/>
      <c r="E569" s="39"/>
      <c r="F569" s="39"/>
      <c r="G569" s="39"/>
    </row>
    <row r="570" spans="1:7" s="2" customFormat="1" x14ac:dyDescent="0.45">
      <c r="A570" s="47" t="s">
        <v>1383</v>
      </c>
      <c r="B570" s="51"/>
      <c r="C570" s="34"/>
      <c r="D570" s="34"/>
      <c r="E570" s="39"/>
      <c r="F570" s="39"/>
      <c r="G570" s="39"/>
    </row>
    <row r="571" spans="1:7" s="2" customFormat="1" x14ac:dyDescent="0.45">
      <c r="A571" s="85"/>
      <c r="B571" s="85" t="s">
        <v>1384</v>
      </c>
      <c r="C571" s="56" t="s">
        <v>219</v>
      </c>
      <c r="D571" s="56" t="s">
        <v>1337</v>
      </c>
      <c r="E571" s="56"/>
      <c r="F571" s="56" t="s">
        <v>743</v>
      </c>
      <c r="G571" s="56" t="s">
        <v>1338</v>
      </c>
    </row>
    <row r="572" spans="1:7" s="2" customFormat="1" x14ac:dyDescent="0.45">
      <c r="A572" s="47" t="s">
        <v>1385</v>
      </c>
      <c r="B572" s="60" t="s">
        <v>1114</v>
      </c>
      <c r="C572" s="134">
        <v>26.419346769999983</v>
      </c>
      <c r="D572" s="158">
        <v>152</v>
      </c>
      <c r="E572" s="39"/>
      <c r="F572" s="69">
        <f>IF($C$585=0,"",IF(C572="[for completion]","",IF(C572="","",C572/$C$585)))</f>
        <v>6.3122254713504494E-2</v>
      </c>
      <c r="G572" s="69">
        <f>IF($D$585=0,"",IF(D572="[for completion]","",IF(D572="","",D572/$D$585)))</f>
        <v>5.675877520537715E-2</v>
      </c>
    </row>
    <row r="573" spans="1:7" s="2" customFormat="1" x14ac:dyDescent="0.45">
      <c r="A573" s="47" t="s">
        <v>1386</v>
      </c>
      <c r="B573" s="60" t="s">
        <v>1116</v>
      </c>
      <c r="C573" s="134">
        <v>9.416463880000002</v>
      </c>
      <c r="D573" s="158">
        <v>67</v>
      </c>
      <c r="E573" s="39"/>
      <c r="F573" s="69">
        <f>IF($C$585=0,"",IF(C573="[for completion]","",IF(C573="","",C573/$C$585)))</f>
        <v>2.2498225891369201E-2</v>
      </c>
      <c r="G573" s="69">
        <f>IF($D$585=0,"",IF(D573="[for completion]","",IF(D573="","",D573/$D$585)))</f>
        <v>2.501867064973861E-2</v>
      </c>
    </row>
    <row r="574" spans="1:7" s="2" customFormat="1" x14ac:dyDescent="0.45">
      <c r="A574" s="47" t="s">
        <v>1387</v>
      </c>
      <c r="B574" s="60" t="s">
        <v>1118</v>
      </c>
      <c r="C574" s="134">
        <v>10.640649140000001</v>
      </c>
      <c r="D574" s="158">
        <v>75</v>
      </c>
      <c r="E574" s="39"/>
      <c r="F574" s="69">
        <f>IF($C$585=0,"",IF(C574="[for completion]","",IF(C574="","",C574/$C$585)))</f>
        <v>2.5423102667125975E-2</v>
      </c>
      <c r="G574" s="69">
        <f>IF($D$585=0,"",IF(D574="[for completion]","",IF(D574="","",D574/$D$585)))</f>
        <v>2.8005974607916356E-2</v>
      </c>
    </row>
    <row r="575" spans="1:7" s="2" customFormat="1" x14ac:dyDescent="0.45">
      <c r="A575" s="47" t="s">
        <v>1388</v>
      </c>
      <c r="B575" s="60" t="s">
        <v>1120</v>
      </c>
      <c r="C575" s="134">
        <v>19.71670738000001</v>
      </c>
      <c r="D575" s="158">
        <v>185</v>
      </c>
      <c r="E575" s="39"/>
      <c r="F575" s="69">
        <f>IF($C$585=0,"",IF(C575="[for completion]","",IF(C575="","",C575/$C$585)))</f>
        <v>4.7108016567814451E-2</v>
      </c>
      <c r="G575" s="69">
        <f>IF($D$585=0,"",IF(D575="[for completion]","",IF(D575="","",D575/$D$585)))</f>
        <v>6.9081404032860338E-2</v>
      </c>
    </row>
    <row r="576" spans="1:7" s="2" customFormat="1" x14ac:dyDescent="0.45">
      <c r="A576" s="47" t="s">
        <v>1389</v>
      </c>
      <c r="B576" s="60" t="s">
        <v>1122</v>
      </c>
      <c r="C576" s="134">
        <v>43.052888219999986</v>
      </c>
      <c r="D576" s="158">
        <v>284</v>
      </c>
      <c r="E576" s="39"/>
      <c r="F576" s="69">
        <f>IF($C$585=0,"",IF(C576="[for completion]","",IF(C576="","",C576/$C$585)))</f>
        <v>0.10286383687051616</v>
      </c>
      <c r="G576" s="69">
        <f>IF($D$585=0,"",IF(D576="[for completion]","",IF(D576="","",D576/$D$585)))</f>
        <v>0.10604929051530994</v>
      </c>
    </row>
    <row r="577" spans="1:7" s="2" customFormat="1" x14ac:dyDescent="0.45">
      <c r="A577" s="47" t="s">
        <v>1390</v>
      </c>
      <c r="B577" s="60" t="s">
        <v>1124</v>
      </c>
      <c r="C577" s="134">
        <v>33.078709059999987</v>
      </c>
      <c r="D577" s="158">
        <v>247</v>
      </c>
      <c r="E577" s="39"/>
      <c r="F577" s="69">
        <f t="shared" ref="F577:F584" si="30">IF($C$585=0,"",IF(C577="[for completion]","",IF(C577="","",C577/$C$585)))</f>
        <v>7.9033093325767689E-2</v>
      </c>
      <c r="G577" s="69">
        <f t="shared" ref="G577:G584" si="31">IF($D$585=0,"",IF(D577="[for completion]","",IF(D577="","",D577/$D$585)))</f>
        <v>9.2233009708737865E-2</v>
      </c>
    </row>
    <row r="578" spans="1:7" s="2" customFormat="1" x14ac:dyDescent="0.45">
      <c r="A578" s="47" t="s">
        <v>1391</v>
      </c>
      <c r="B578" s="60" t="s">
        <v>1126</v>
      </c>
      <c r="C578" s="134">
        <v>64.697412470000003</v>
      </c>
      <c r="D578" s="158">
        <v>453</v>
      </c>
      <c r="E578" s="39"/>
      <c r="F578" s="69">
        <f t="shared" si="30"/>
        <v>0.15457787752244279</v>
      </c>
      <c r="G578" s="69">
        <f t="shared" si="31"/>
        <v>0.16915608663181478</v>
      </c>
    </row>
    <row r="579" spans="1:7" s="2" customFormat="1" x14ac:dyDescent="0.45">
      <c r="A579" s="47" t="s">
        <v>1392</v>
      </c>
      <c r="B579" s="60" t="s">
        <v>1128</v>
      </c>
      <c r="C579" s="134">
        <v>49.951871040000007</v>
      </c>
      <c r="D579" s="158">
        <v>325</v>
      </c>
      <c r="E579" s="39"/>
      <c r="F579" s="69">
        <f t="shared" si="30"/>
        <v>0.11934718729622137</v>
      </c>
      <c r="G579" s="69">
        <f t="shared" si="31"/>
        <v>0.12135922330097088</v>
      </c>
    </row>
    <row r="580" spans="1:7" s="2" customFormat="1" x14ac:dyDescent="0.45">
      <c r="A580" s="47" t="s">
        <v>1393</v>
      </c>
      <c r="B580" s="60" t="s">
        <v>1130</v>
      </c>
      <c r="C580" s="134">
        <v>58.793180110000023</v>
      </c>
      <c r="D580" s="53">
        <v>494</v>
      </c>
      <c r="E580" s="39"/>
      <c r="F580" s="69">
        <f t="shared" si="30"/>
        <v>0.14047122824908398</v>
      </c>
      <c r="G580" s="69">
        <f t="shared" si="31"/>
        <v>0.18446601941747573</v>
      </c>
    </row>
    <row r="581" spans="1:7" s="2" customFormat="1" x14ac:dyDescent="0.45">
      <c r="A581" s="47" t="s">
        <v>1394</v>
      </c>
      <c r="B581" s="47" t="s">
        <v>1132</v>
      </c>
      <c r="C581" s="134">
        <v>24.758873100000006</v>
      </c>
      <c r="D581" s="53">
        <v>142</v>
      </c>
      <c r="F581" s="69">
        <f t="shared" si="30"/>
        <v>5.915497865421053E-2</v>
      </c>
      <c r="G581" s="69">
        <f t="shared" si="31"/>
        <v>5.3024645257654969E-2</v>
      </c>
    </row>
    <row r="582" spans="1:7" s="2" customFormat="1" x14ac:dyDescent="0.45">
      <c r="A582" s="47" t="s">
        <v>1395</v>
      </c>
      <c r="B582" s="47" t="s">
        <v>1134</v>
      </c>
      <c r="C582" s="134">
        <v>45.490472459999992</v>
      </c>
      <c r="D582" s="53">
        <v>152</v>
      </c>
      <c r="F582" s="69">
        <f t="shared" si="30"/>
        <v>0.10868781937176498</v>
      </c>
      <c r="G582" s="69">
        <f t="shared" si="31"/>
        <v>5.675877520537715E-2</v>
      </c>
    </row>
    <row r="583" spans="1:7" s="2" customFormat="1" x14ac:dyDescent="0.45">
      <c r="A583" s="47" t="s">
        <v>1396</v>
      </c>
      <c r="B583" s="60" t="s">
        <v>1136</v>
      </c>
      <c r="C583" s="134">
        <v>32.284848600000011</v>
      </c>
      <c r="D583" s="53">
        <v>98</v>
      </c>
      <c r="E583" s="39"/>
      <c r="F583" s="69">
        <f t="shared" si="30"/>
        <v>7.7136367316629567E-2</v>
      </c>
      <c r="G583" s="69">
        <f t="shared" si="31"/>
        <v>3.6594473487677373E-2</v>
      </c>
    </row>
    <row r="584" spans="1:7" s="2" customFormat="1" x14ac:dyDescent="0.45">
      <c r="A584" s="47" t="s">
        <v>1397</v>
      </c>
      <c r="B584" s="47" t="s">
        <v>1084</v>
      </c>
      <c r="C584" s="134">
        <v>0.24108532000000002</v>
      </c>
      <c r="D584" s="158">
        <v>4</v>
      </c>
      <c r="E584" s="39"/>
      <c r="F584" s="69">
        <f t="shared" si="30"/>
        <v>5.7601155354859474E-4</v>
      </c>
      <c r="G584" s="69">
        <f t="shared" si="31"/>
        <v>1.4936519790888724E-3</v>
      </c>
    </row>
    <row r="585" spans="1:7" s="2" customFormat="1" x14ac:dyDescent="0.45">
      <c r="A585" s="47" t="s">
        <v>1398</v>
      </c>
      <c r="B585" s="60" t="s">
        <v>259</v>
      </c>
      <c r="C585" s="86">
        <f>SUM(C572:C584)</f>
        <v>418.5425075500001</v>
      </c>
      <c r="D585" s="115">
        <f>SUM(D572:D584)</f>
        <v>2678</v>
      </c>
      <c r="E585" s="39"/>
      <c r="F585" s="111">
        <f>SUM(F572:F584)</f>
        <v>0.99999999999999967</v>
      </c>
      <c r="G585" s="111">
        <f>SUM(G572:G584)</f>
        <v>1.0000000000000002</v>
      </c>
    </row>
    <row r="586" spans="1:7" s="2" customFormat="1" x14ac:dyDescent="0.45">
      <c r="A586" s="47" t="s">
        <v>1399</v>
      </c>
      <c r="B586" s="51"/>
      <c r="C586" s="29"/>
      <c r="D586" s="114"/>
      <c r="E586" s="39"/>
      <c r="F586" s="113"/>
      <c r="G586" s="113"/>
    </row>
    <row r="587" spans="1:7" s="2" customFormat="1" x14ac:dyDescent="0.45">
      <c r="A587" s="47" t="s">
        <v>1400</v>
      </c>
      <c r="B587" s="51"/>
      <c r="C587" s="29"/>
      <c r="D587" s="114"/>
      <c r="E587" s="39"/>
      <c r="F587" s="113"/>
      <c r="G587" s="113"/>
    </row>
    <row r="588" spans="1:7" s="2" customFormat="1" x14ac:dyDescent="0.45">
      <c r="A588" s="47" t="s">
        <v>1401</v>
      </c>
      <c r="B588" s="51"/>
      <c r="C588" s="29"/>
      <c r="D588" s="114"/>
      <c r="E588" s="39"/>
      <c r="F588" s="113"/>
      <c r="G588" s="113"/>
    </row>
    <row r="589" spans="1:7" s="2" customFormat="1" x14ac:dyDescent="0.45">
      <c r="A589" s="47" t="s">
        <v>1402</v>
      </c>
      <c r="B589" s="51"/>
      <c r="C589" s="29"/>
      <c r="D589" s="114"/>
      <c r="E589" s="39"/>
      <c r="F589" s="113"/>
      <c r="G589" s="113"/>
    </row>
    <row r="590" spans="1:7" s="2" customFormat="1" x14ac:dyDescent="0.45">
      <c r="A590" s="47" t="s">
        <v>1403</v>
      </c>
      <c r="B590" s="51"/>
      <c r="C590" s="29"/>
      <c r="D590" s="114"/>
      <c r="E590" s="39"/>
      <c r="F590" s="113"/>
      <c r="G590" s="113"/>
    </row>
    <row r="591" spans="1:7" s="2" customFormat="1" x14ac:dyDescent="0.45">
      <c r="A591" s="47" t="s">
        <v>1404</v>
      </c>
      <c r="B591" s="51"/>
      <c r="C591" s="29"/>
      <c r="D591" s="114"/>
      <c r="E591" s="39"/>
      <c r="F591" s="113" t="str">
        <f>IF($C$585=0,"",IF(C591="[for completion]","",IF(C591="","",C591/$C$585)))</f>
        <v/>
      </c>
      <c r="G591" s="113" t="str">
        <f>IF($D$585=0,"",IF(D591="[for completion]","",IF(D591="","",D591/$D$585)))</f>
        <v/>
      </c>
    </row>
    <row r="592" spans="1:7" s="2" customFormat="1" x14ac:dyDescent="0.45">
      <c r="A592" s="47" t="s">
        <v>1405</v>
      </c>
    </row>
    <row r="593" spans="1:7" s="2" customFormat="1" x14ac:dyDescent="0.45">
      <c r="A593" s="47" t="s">
        <v>1406</v>
      </c>
    </row>
    <row r="594" spans="1:7" x14ac:dyDescent="0.45">
      <c r="A594" s="47" t="s">
        <v>1407</v>
      </c>
    </row>
    <row r="595" spans="1:7" x14ac:dyDescent="0.45">
      <c r="A595" s="47" t="s">
        <v>1408</v>
      </c>
    </row>
    <row r="596" spans="1:7" x14ac:dyDescent="0.45">
      <c r="A596" s="85"/>
      <c r="B596" s="85" t="s">
        <v>1409</v>
      </c>
      <c r="C596" s="56" t="s">
        <v>219</v>
      </c>
      <c r="D596" s="56" t="s">
        <v>1337</v>
      </c>
      <c r="E596" s="56"/>
      <c r="F596" s="56" t="s">
        <v>742</v>
      </c>
      <c r="G596" s="56" t="s">
        <v>1338</v>
      </c>
    </row>
    <row r="597" spans="1:7" x14ac:dyDescent="0.45">
      <c r="A597" s="47" t="s">
        <v>1410</v>
      </c>
      <c r="B597" s="60" t="s">
        <v>1167</v>
      </c>
      <c r="C597" s="134">
        <v>10.159203720000002</v>
      </c>
      <c r="D597" s="158">
        <v>86</v>
      </c>
      <c r="E597" s="39"/>
      <c r="F597" s="69">
        <f>IF($C$601=0,"",IF(C597="[for completion]","",IF(C597="","",C597/$C$601)))</f>
        <v>2.4272812287259356E-2</v>
      </c>
      <c r="G597" s="69">
        <f>IF($D$601=0,"",IF(D597="[for completion]","",IF(D597="","",D597/$D$601)))</f>
        <v>3.2113517550410753E-2</v>
      </c>
    </row>
    <row r="598" spans="1:7" x14ac:dyDescent="0.45">
      <c r="A598" s="47" t="s">
        <v>1411</v>
      </c>
      <c r="B598" s="133" t="s">
        <v>1412</v>
      </c>
      <c r="C598" s="134">
        <v>408.38330383000084</v>
      </c>
      <c r="D598" s="158">
        <v>2592</v>
      </c>
      <c r="E598" s="39"/>
      <c r="F598" s="69">
        <f>IF($C$601=0,"",IF(C598="[for completion]","",IF(C598="","",C598/$C$601)))</f>
        <v>0.9757271877127407</v>
      </c>
      <c r="G598" s="69">
        <f>IF($D$601=0,"",IF(D598="[for completion]","",IF(D598="","",D598/$D$601)))</f>
        <v>0.96788648244958919</v>
      </c>
    </row>
    <row r="599" spans="1:7" x14ac:dyDescent="0.45">
      <c r="A599" s="47" t="s">
        <v>1413</v>
      </c>
      <c r="B599" s="60" t="s">
        <v>617</v>
      </c>
      <c r="C599" s="134">
        <v>0</v>
      </c>
      <c r="D599" s="158">
        <v>0</v>
      </c>
      <c r="E599" s="39"/>
      <c r="F599" s="69">
        <f>IF($C$601=0,"",IF(C599="[for completion]","",IF(C599="","",C599/$C$601)))</f>
        <v>0</v>
      </c>
      <c r="G599" s="69">
        <f>IF($D$601=0,"",IF(D599="[for completion]","",IF(D599="","",D599/$D$601)))</f>
        <v>0</v>
      </c>
    </row>
    <row r="600" spans="1:7" x14ac:dyDescent="0.45">
      <c r="A600" s="47" t="s">
        <v>1414</v>
      </c>
      <c r="B600" s="47" t="s">
        <v>1084</v>
      </c>
      <c r="C600" s="134">
        <v>0</v>
      </c>
      <c r="D600" s="158">
        <v>0</v>
      </c>
      <c r="E600" s="39"/>
      <c r="F600" s="69">
        <f>IF($C$601=0,"",IF(C600="[for completion]","",IF(C600="","",C600/$C$601)))</f>
        <v>0</v>
      </c>
      <c r="G600" s="69">
        <f>IF($D$601=0,"",IF(D600="[for completion]","",IF(D600="","",D600/$D$601)))</f>
        <v>0</v>
      </c>
    </row>
    <row r="601" spans="1:7" x14ac:dyDescent="0.45">
      <c r="A601" s="47" t="s">
        <v>1415</v>
      </c>
      <c r="B601" s="60" t="s">
        <v>259</v>
      </c>
      <c r="C601" s="86">
        <f>SUM(C597:C600)</f>
        <v>418.54250755000083</v>
      </c>
      <c r="D601" s="115">
        <f>SUM(D597:D600)</f>
        <v>2678</v>
      </c>
      <c r="E601" s="39"/>
      <c r="F601" s="111">
        <f>SUM(F597:F600)</f>
        <v>1</v>
      </c>
      <c r="G601" s="111">
        <f>SUM(G597:G600)</f>
        <v>1</v>
      </c>
    </row>
    <row r="603" spans="1:7" x14ac:dyDescent="0.45">
      <c r="A603" s="85"/>
      <c r="B603" s="85" t="s">
        <v>1437</v>
      </c>
      <c r="C603" s="85" t="s">
        <v>1174</v>
      </c>
      <c r="D603" s="85" t="s">
        <v>1416</v>
      </c>
      <c r="E603" s="85"/>
      <c r="F603" s="85" t="s">
        <v>1176</v>
      </c>
      <c r="G603" s="57" t="s">
        <v>1177</v>
      </c>
    </row>
    <row r="604" spans="1:7" x14ac:dyDescent="0.45">
      <c r="A604" s="47" t="s">
        <v>1417</v>
      </c>
      <c r="B604" s="60" t="s">
        <v>1297</v>
      </c>
      <c r="C604" s="134" t="s">
        <v>1513</v>
      </c>
      <c r="D604" s="134" t="s">
        <v>1513</v>
      </c>
      <c r="E604" s="136"/>
      <c r="F604" s="134" t="s">
        <v>1513</v>
      </c>
      <c r="G604" s="134" t="s">
        <v>1513</v>
      </c>
    </row>
    <row r="605" spans="1:7" x14ac:dyDescent="0.45">
      <c r="A605" s="47" t="s">
        <v>1418</v>
      </c>
      <c r="B605" s="60" t="s">
        <v>1299</v>
      </c>
      <c r="C605" s="134" t="s">
        <v>1513</v>
      </c>
      <c r="D605" s="134" t="s">
        <v>1513</v>
      </c>
      <c r="E605" s="136"/>
      <c r="F605" s="134" t="s">
        <v>1513</v>
      </c>
      <c r="G605" s="134" t="s">
        <v>1513</v>
      </c>
    </row>
    <row r="606" spans="1:7" x14ac:dyDescent="0.45">
      <c r="A606" s="47" t="s">
        <v>1419</v>
      </c>
      <c r="B606" s="60" t="s">
        <v>1301</v>
      </c>
      <c r="C606" s="134" t="s">
        <v>1513</v>
      </c>
      <c r="D606" s="134" t="s">
        <v>1513</v>
      </c>
      <c r="E606" s="136"/>
      <c r="F606" s="134" t="s">
        <v>1513</v>
      </c>
      <c r="G606" s="134" t="s">
        <v>1513</v>
      </c>
    </row>
    <row r="607" spans="1:7" x14ac:dyDescent="0.45">
      <c r="A607" s="47" t="s">
        <v>1420</v>
      </c>
      <c r="B607" s="60" t="s">
        <v>1303</v>
      </c>
      <c r="C607" s="134" t="s">
        <v>1513</v>
      </c>
      <c r="D607" s="134" t="s">
        <v>1513</v>
      </c>
      <c r="E607" s="136"/>
      <c r="F607" s="134" t="s">
        <v>1513</v>
      </c>
      <c r="G607" s="134" t="s">
        <v>1513</v>
      </c>
    </row>
    <row r="608" spans="1:7" x14ac:dyDescent="0.45">
      <c r="A608" s="47" t="s">
        <v>1421</v>
      </c>
      <c r="B608" s="60" t="s">
        <v>1305</v>
      </c>
      <c r="C608" s="134" t="s">
        <v>1513</v>
      </c>
      <c r="D608" s="134" t="s">
        <v>1513</v>
      </c>
      <c r="E608" s="136"/>
      <c r="F608" s="134" t="s">
        <v>1513</v>
      </c>
      <c r="G608" s="134" t="s">
        <v>1513</v>
      </c>
    </row>
    <row r="609" spans="1:7" x14ac:dyDescent="0.45">
      <c r="A609" s="47" t="s">
        <v>1422</v>
      </c>
      <c r="B609" s="60" t="s">
        <v>1307</v>
      </c>
      <c r="C609" s="134" t="s">
        <v>1513</v>
      </c>
      <c r="D609" s="134" t="s">
        <v>1513</v>
      </c>
      <c r="E609" s="136"/>
      <c r="F609" s="134" t="s">
        <v>1513</v>
      </c>
      <c r="G609" s="134" t="s">
        <v>1513</v>
      </c>
    </row>
    <row r="610" spans="1:7" x14ac:dyDescent="0.45">
      <c r="A610" s="47" t="s">
        <v>1423</v>
      </c>
      <c r="B610" s="60" t="s">
        <v>1309</v>
      </c>
      <c r="C610" s="134" t="s">
        <v>1513</v>
      </c>
      <c r="D610" s="134" t="s">
        <v>1513</v>
      </c>
      <c r="E610" s="136"/>
      <c r="F610" s="134" t="s">
        <v>1513</v>
      </c>
      <c r="G610" s="134" t="s">
        <v>1513</v>
      </c>
    </row>
    <row r="611" spans="1:7" x14ac:dyDescent="0.45">
      <c r="A611" s="47" t="s">
        <v>1424</v>
      </c>
      <c r="B611" s="60" t="s">
        <v>1311</v>
      </c>
      <c r="C611" s="134" t="s">
        <v>1513</v>
      </c>
      <c r="D611" s="134" t="s">
        <v>1513</v>
      </c>
      <c r="E611" s="136"/>
      <c r="F611" s="134" t="s">
        <v>1513</v>
      </c>
      <c r="G611" s="134" t="s">
        <v>1513</v>
      </c>
    </row>
    <row r="612" spans="1:7" x14ac:dyDescent="0.45">
      <c r="A612" s="47" t="s">
        <v>1425</v>
      </c>
      <c r="B612" s="60" t="s">
        <v>1313</v>
      </c>
      <c r="C612" s="134" t="s">
        <v>1513</v>
      </c>
      <c r="D612" s="134" t="s">
        <v>1513</v>
      </c>
      <c r="E612" s="136"/>
      <c r="F612" s="134" t="s">
        <v>1513</v>
      </c>
      <c r="G612" s="134" t="s">
        <v>1513</v>
      </c>
    </row>
    <row r="613" spans="1:7" x14ac:dyDescent="0.45">
      <c r="A613" s="47" t="s">
        <v>1426</v>
      </c>
      <c r="B613" s="60" t="s">
        <v>1315</v>
      </c>
      <c r="C613" s="134" t="s">
        <v>1513</v>
      </c>
      <c r="D613" s="134" t="s">
        <v>1513</v>
      </c>
      <c r="E613" s="136"/>
      <c r="F613" s="134" t="s">
        <v>1513</v>
      </c>
      <c r="G613" s="134" t="s">
        <v>1513</v>
      </c>
    </row>
    <row r="614" spans="1:7" x14ac:dyDescent="0.45">
      <c r="A614" s="47" t="s">
        <v>1427</v>
      </c>
      <c r="B614" s="60" t="s">
        <v>1317</v>
      </c>
      <c r="C614" s="134" t="s">
        <v>1513</v>
      </c>
      <c r="D614" s="134" t="s">
        <v>1513</v>
      </c>
      <c r="E614" s="136"/>
      <c r="F614" s="134" t="s">
        <v>1513</v>
      </c>
      <c r="G614" s="134" t="s">
        <v>1513</v>
      </c>
    </row>
    <row r="615" spans="1:7" x14ac:dyDescent="0.45">
      <c r="A615" s="47" t="s">
        <v>1428</v>
      </c>
      <c r="B615" s="60" t="s">
        <v>1319</v>
      </c>
      <c r="C615" s="134" t="s">
        <v>1513</v>
      </c>
      <c r="D615" s="134" t="s">
        <v>1513</v>
      </c>
      <c r="E615" s="136"/>
      <c r="F615" s="134" t="s">
        <v>1513</v>
      </c>
      <c r="G615" s="134" t="s">
        <v>1513</v>
      </c>
    </row>
    <row r="616" spans="1:7" x14ac:dyDescent="0.45">
      <c r="A616" s="47" t="s">
        <v>1429</v>
      </c>
      <c r="B616" s="60" t="s">
        <v>257</v>
      </c>
      <c r="C616" s="134" t="s">
        <v>1513</v>
      </c>
      <c r="D616" s="134" t="s">
        <v>1513</v>
      </c>
      <c r="E616" s="136"/>
      <c r="F616" s="134" t="s">
        <v>1513</v>
      </c>
      <c r="G616" s="134" t="s">
        <v>1513</v>
      </c>
    </row>
    <row r="617" spans="1:7" x14ac:dyDescent="0.45">
      <c r="A617" s="47" t="s">
        <v>1430</v>
      </c>
      <c r="B617" s="60" t="s">
        <v>259</v>
      </c>
      <c r="C617" s="86">
        <f>SUM(C604:C616)</f>
        <v>0</v>
      </c>
      <c r="D617" s="86">
        <f>SUM(D604:D616)</f>
        <v>0</v>
      </c>
      <c r="E617" s="31"/>
      <c r="F617" s="29"/>
      <c r="G617" s="69" t="str">
        <f>IF($D$393=0,"",IF(#REF!="[For completion]","",#REF!/$D$393))</f>
        <v/>
      </c>
    </row>
    <row r="618" spans="1:7" x14ac:dyDescent="0.45">
      <c r="A618" s="47" t="s">
        <v>1431</v>
      </c>
      <c r="B618" s="47" t="s">
        <v>1187</v>
      </c>
      <c r="C618" s="2"/>
      <c r="D618" s="2"/>
      <c r="E618" s="2"/>
      <c r="F618" s="134" t="s">
        <v>1513</v>
      </c>
      <c r="G618" s="69" t="str">
        <f>IF($D$622=0,"",IF(D617="[for completion]","",IF(D617="","",D617/$D$622)))</f>
        <v/>
      </c>
    </row>
    <row r="619" spans="1:7" x14ac:dyDescent="0.45">
      <c r="A619" s="47" t="s">
        <v>1432</v>
      </c>
      <c r="G619" s="113" t="str">
        <f>IF($D$622=0,"",IF(D618="[for completion]","",IF(D618="","",D618/$D$622)))</f>
        <v/>
      </c>
    </row>
    <row r="620" spans="1:7" x14ac:dyDescent="0.45">
      <c r="A620" s="47" t="s">
        <v>1433</v>
      </c>
      <c r="B620" s="51"/>
      <c r="C620" s="29"/>
      <c r="D620" s="114"/>
      <c r="E620" s="31"/>
      <c r="F620" s="113"/>
      <c r="G620" s="113" t="str">
        <f t="shared" ref="G620:G622" si="32">IF($D$622=0,"",IF(D620="[for completion]","",IF(D620="","",D620/$D$622)))</f>
        <v/>
      </c>
    </row>
    <row r="621" spans="1:7" x14ac:dyDescent="0.45">
      <c r="A621" s="47" t="s">
        <v>1434</v>
      </c>
      <c r="B621" s="51"/>
      <c r="C621" s="29"/>
      <c r="D621" s="114"/>
      <c r="E621" s="31"/>
      <c r="F621" s="113"/>
      <c r="G621" s="113" t="str">
        <f t="shared" si="32"/>
        <v/>
      </c>
    </row>
    <row r="622" spans="1:7" x14ac:dyDescent="0.45">
      <c r="A622" s="47" t="s">
        <v>1435</v>
      </c>
      <c r="B622" s="51"/>
      <c r="C622" s="29"/>
      <c r="D622" s="114"/>
      <c r="E622" s="31"/>
      <c r="F622" s="113"/>
      <c r="G622" s="113"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C11" zoomScale="85" zoomScaleNormal="85" workbookViewId="0">
      <selection activeCell="E21" sqref="E21"/>
    </sheetView>
  </sheetViews>
  <sheetFormatPr baseColWidth="10" defaultColWidth="11.265625" defaultRowHeight="14.25" outlineLevelRow="1" x14ac:dyDescent="0.45"/>
  <cols>
    <col min="1" max="1" width="16.265625" style="2" customWidth="1"/>
    <col min="2" max="2" width="89.86328125" style="34" bestFit="1" customWidth="1"/>
    <col min="3" max="3" width="134.73046875" style="2" customWidth="1"/>
    <col min="4" max="16384" width="11.265625" style="2"/>
  </cols>
  <sheetData>
    <row r="1" spans="1:3" ht="30.75" x14ac:dyDescent="0.45">
      <c r="A1" s="1" t="s">
        <v>1441</v>
      </c>
      <c r="B1" s="1"/>
      <c r="C1" s="22" t="s">
        <v>171</v>
      </c>
    </row>
    <row r="2" spans="1:3" x14ac:dyDescent="0.45">
      <c r="B2" s="31"/>
      <c r="C2" s="31"/>
    </row>
    <row r="3" spans="1:3" x14ac:dyDescent="0.45">
      <c r="A3" s="137" t="s">
        <v>1442</v>
      </c>
      <c r="B3" s="138"/>
      <c r="C3" s="31"/>
    </row>
    <row r="4" spans="1:3" x14ac:dyDescent="0.45">
      <c r="C4" s="31"/>
    </row>
    <row r="5" spans="1:3" ht="18" x14ac:dyDescent="0.45">
      <c r="A5" s="44" t="s">
        <v>181</v>
      </c>
      <c r="B5" s="44" t="s">
        <v>1443</v>
      </c>
      <c r="C5" s="139" t="s">
        <v>1444</v>
      </c>
    </row>
    <row r="6" spans="1:3" ht="28.5" x14ac:dyDescent="0.45">
      <c r="A6" s="95" t="s">
        <v>1445</v>
      </c>
      <c r="B6" s="48" t="s">
        <v>1446</v>
      </c>
      <c r="C6" s="140" t="s">
        <v>1447</v>
      </c>
    </row>
    <row r="7" spans="1:3" ht="28.5" x14ac:dyDescent="0.45">
      <c r="A7" s="95" t="s">
        <v>1448</v>
      </c>
      <c r="B7" s="48" t="s">
        <v>1449</v>
      </c>
      <c r="C7" s="140" t="s">
        <v>1450</v>
      </c>
    </row>
    <row r="8" spans="1:3" ht="28.5" x14ac:dyDescent="0.45">
      <c r="A8" s="95" t="s">
        <v>1451</v>
      </c>
      <c r="B8" s="48" t="s">
        <v>1452</v>
      </c>
      <c r="C8" s="140" t="s">
        <v>1453</v>
      </c>
    </row>
    <row r="9" spans="1:3" x14ac:dyDescent="0.45">
      <c r="A9" s="95" t="s">
        <v>1454</v>
      </c>
      <c r="B9" s="48" t="s">
        <v>1455</v>
      </c>
      <c r="C9" s="186" t="s">
        <v>1714</v>
      </c>
    </row>
    <row r="10" spans="1:3" ht="44.25" customHeight="1" x14ac:dyDescent="0.45">
      <c r="A10" s="95" t="s">
        <v>1456</v>
      </c>
      <c r="B10" s="48" t="s">
        <v>1457</v>
      </c>
      <c r="C10" s="186" t="s">
        <v>1715</v>
      </c>
    </row>
    <row r="11" spans="1:3" ht="54.75" customHeight="1" x14ac:dyDescent="0.45">
      <c r="A11" s="95" t="s">
        <v>1458</v>
      </c>
      <c r="B11" s="48" t="s">
        <v>1459</v>
      </c>
      <c r="C11" s="186" t="s">
        <v>1716</v>
      </c>
    </row>
    <row r="12" spans="1:3" x14ac:dyDescent="0.45">
      <c r="A12" s="95" t="s">
        <v>1460</v>
      </c>
      <c r="B12" s="48" t="s">
        <v>1461</v>
      </c>
      <c r="C12" s="186" t="s">
        <v>1717</v>
      </c>
    </row>
    <row r="13" spans="1:3" ht="28.5" x14ac:dyDescent="0.45">
      <c r="A13" s="95" t="s">
        <v>1462</v>
      </c>
      <c r="B13" s="48" t="s">
        <v>1463</v>
      </c>
      <c r="C13" s="186" t="s">
        <v>1718</v>
      </c>
    </row>
    <row r="14" spans="1:3" x14ac:dyDescent="0.45">
      <c r="A14" s="95" t="s">
        <v>1464</v>
      </c>
      <c r="B14" s="48" t="s">
        <v>1465</v>
      </c>
      <c r="C14" s="186" t="s">
        <v>1719</v>
      </c>
    </row>
    <row r="15" spans="1:3" ht="28.5" x14ac:dyDescent="0.45">
      <c r="A15" s="95" t="s">
        <v>1466</v>
      </c>
      <c r="B15" s="48" t="s">
        <v>1467</v>
      </c>
      <c r="C15" s="186" t="s">
        <v>1720</v>
      </c>
    </row>
    <row r="16" spans="1:3" x14ac:dyDescent="0.45">
      <c r="A16" s="95" t="s">
        <v>1468</v>
      </c>
      <c r="B16" s="48" t="s">
        <v>1469</v>
      </c>
      <c r="C16" s="186" t="s">
        <v>1721</v>
      </c>
    </row>
    <row r="17" spans="1:3" ht="30" customHeight="1" x14ac:dyDescent="0.45">
      <c r="A17" s="95" t="s">
        <v>1470</v>
      </c>
      <c r="B17" s="141" t="s">
        <v>1471</v>
      </c>
      <c r="C17" s="186" t="s">
        <v>1722</v>
      </c>
    </row>
    <row r="18" spans="1:3" x14ac:dyDescent="0.45">
      <c r="A18" s="95" t="s">
        <v>1472</v>
      </c>
      <c r="B18" s="141" t="s">
        <v>1473</v>
      </c>
      <c r="C18" s="186" t="s">
        <v>1513</v>
      </c>
    </row>
    <row r="19" spans="1:3" x14ac:dyDescent="0.45">
      <c r="A19" s="95" t="s">
        <v>1474</v>
      </c>
      <c r="B19" s="141" t="s">
        <v>1475</v>
      </c>
      <c r="C19" s="186" t="s">
        <v>1723</v>
      </c>
    </row>
    <row r="20" spans="1:3" ht="28.5" x14ac:dyDescent="0.45">
      <c r="A20" s="95" t="s">
        <v>1476</v>
      </c>
      <c r="B20" s="48" t="s">
        <v>1477</v>
      </c>
      <c r="C20" s="186" t="s">
        <v>1724</v>
      </c>
    </row>
    <row r="21" spans="1:3" x14ac:dyDescent="0.45">
      <c r="A21" s="95" t="s">
        <v>1478</v>
      </c>
      <c r="B21" s="67" t="s">
        <v>1479</v>
      </c>
      <c r="C21" s="187"/>
    </row>
    <row r="22" spans="1:3" x14ac:dyDescent="0.45">
      <c r="A22" s="95" t="s">
        <v>1480</v>
      </c>
      <c r="B22" s="142"/>
      <c r="C22" s="142"/>
    </row>
    <row r="23" spans="1:3" outlineLevel="1" x14ac:dyDescent="0.45">
      <c r="A23" s="95" t="s">
        <v>1481</v>
      </c>
      <c r="B23" s="53"/>
      <c r="C23" s="53"/>
    </row>
    <row r="24" spans="1:3" outlineLevel="1" x14ac:dyDescent="0.45">
      <c r="A24" s="95" t="s">
        <v>1482</v>
      </c>
      <c r="B24" s="128"/>
      <c r="C24" s="53"/>
    </row>
    <row r="25" spans="1:3" outlineLevel="1" x14ac:dyDescent="0.45">
      <c r="A25" s="95" t="s">
        <v>1483</v>
      </c>
      <c r="B25" s="128"/>
      <c r="C25" s="53"/>
    </row>
    <row r="26" spans="1:3" outlineLevel="1" x14ac:dyDescent="0.45">
      <c r="A26" s="95" t="s">
        <v>1484</v>
      </c>
      <c r="B26" s="128"/>
      <c r="C26" s="53"/>
    </row>
    <row r="27" spans="1:3" outlineLevel="1" x14ac:dyDescent="0.45">
      <c r="A27" s="95" t="s">
        <v>1485</v>
      </c>
      <c r="B27" s="128"/>
      <c r="C27" s="53"/>
    </row>
    <row r="28" spans="1:3" ht="18" outlineLevel="1" x14ac:dyDescent="0.45">
      <c r="A28" s="44"/>
      <c r="B28" s="44" t="s">
        <v>1486</v>
      </c>
      <c r="C28" s="139" t="s">
        <v>1444</v>
      </c>
    </row>
    <row r="29" spans="1:3" outlineLevel="1" x14ac:dyDescent="0.45">
      <c r="A29" s="95" t="s">
        <v>1487</v>
      </c>
      <c r="B29" s="48" t="s">
        <v>1488</v>
      </c>
      <c r="C29" s="53" t="s">
        <v>1513</v>
      </c>
    </row>
    <row r="30" spans="1:3" ht="28.5" outlineLevel="1" x14ac:dyDescent="0.45">
      <c r="A30" s="95" t="s">
        <v>1489</v>
      </c>
      <c r="B30" s="48" t="s">
        <v>1490</v>
      </c>
      <c r="C30" s="53" t="s">
        <v>1725</v>
      </c>
    </row>
    <row r="31" spans="1:3" ht="28.5" outlineLevel="1" x14ac:dyDescent="0.45">
      <c r="A31" s="95" t="s">
        <v>1491</v>
      </c>
      <c r="B31" s="48" t="s">
        <v>1492</v>
      </c>
      <c r="C31" s="53" t="s">
        <v>1726</v>
      </c>
    </row>
    <row r="32" spans="1:3" ht="28.5" outlineLevel="1" x14ac:dyDescent="0.45">
      <c r="A32" s="95" t="s">
        <v>1493</v>
      </c>
      <c r="B32" s="143" t="s">
        <v>1494</v>
      </c>
      <c r="C32" s="53" t="s">
        <v>1513</v>
      </c>
    </row>
    <row r="33" spans="1:3" outlineLevel="1" x14ac:dyDescent="0.45">
      <c r="A33" s="95" t="s">
        <v>1495</v>
      </c>
      <c r="B33" s="144"/>
      <c r="C33" s="53"/>
    </row>
    <row r="34" spans="1:3" outlineLevel="1" x14ac:dyDescent="0.45">
      <c r="A34" s="95" t="s">
        <v>1496</v>
      </c>
      <c r="B34" s="144"/>
      <c r="C34" s="53"/>
    </row>
    <row r="35" spans="1:3" outlineLevel="1" x14ac:dyDescent="0.45">
      <c r="A35" s="95" t="s">
        <v>1497</v>
      </c>
      <c r="B35" s="144"/>
      <c r="C35" s="53"/>
    </row>
    <row r="36" spans="1:3" outlineLevel="1" x14ac:dyDescent="0.45">
      <c r="A36" s="95" t="s">
        <v>1498</v>
      </c>
      <c r="B36" s="144"/>
      <c r="C36" s="53"/>
    </row>
    <row r="37" spans="1:3" outlineLevel="1" x14ac:dyDescent="0.45">
      <c r="A37" s="95" t="s">
        <v>1499</v>
      </c>
      <c r="B37" s="144"/>
      <c r="C37" s="53"/>
    </row>
    <row r="38" spans="1:3" outlineLevel="1" x14ac:dyDescent="0.45">
      <c r="A38" s="95" t="s">
        <v>1500</v>
      </c>
      <c r="B38" s="144"/>
      <c r="C38" s="53"/>
    </row>
    <row r="39" spans="1:3" outlineLevel="1" x14ac:dyDescent="0.45">
      <c r="A39" s="95" t="s">
        <v>1501</v>
      </c>
      <c r="B39" s="144"/>
      <c r="C39" s="53"/>
    </row>
    <row r="40" spans="1:3" outlineLevel="1" x14ac:dyDescent="0.45">
      <c r="A40" s="95" t="s">
        <v>1502</v>
      </c>
      <c r="B40" s="2"/>
      <c r="C40" s="53"/>
    </row>
    <row r="41" spans="1:3" outlineLevel="1" x14ac:dyDescent="0.45">
      <c r="A41" s="95" t="s">
        <v>1503</v>
      </c>
      <c r="B41" s="144"/>
      <c r="C41" s="53"/>
    </row>
    <row r="42" spans="1:3" outlineLevel="1" x14ac:dyDescent="0.45">
      <c r="A42" s="95" t="s">
        <v>1504</v>
      </c>
      <c r="B42" s="144"/>
      <c r="C42" s="53"/>
    </row>
    <row r="43" spans="1:3" outlineLevel="1" x14ac:dyDescent="0.45">
      <c r="A43" s="95" t="s">
        <v>1505</v>
      </c>
      <c r="B43" s="144"/>
      <c r="C43" s="53"/>
    </row>
    <row r="44" spans="1:3" ht="18" x14ac:dyDescent="0.45">
      <c r="A44" s="44"/>
      <c r="B44" s="44" t="s">
        <v>1506</v>
      </c>
      <c r="C44" s="139" t="s">
        <v>1507</v>
      </c>
    </row>
    <row r="45" spans="1:3" x14ac:dyDescent="0.45">
      <c r="A45" s="95" t="s">
        <v>1508</v>
      </c>
      <c r="B45" s="141" t="s">
        <v>1509</v>
      </c>
      <c r="C45" s="53" t="s">
        <v>1510</v>
      </c>
    </row>
    <row r="46" spans="1:3" x14ac:dyDescent="0.45">
      <c r="A46" s="95" t="s">
        <v>1511</v>
      </c>
      <c r="B46" s="141" t="s">
        <v>1512</v>
      </c>
      <c r="C46" s="53" t="s">
        <v>1513</v>
      </c>
    </row>
    <row r="47" spans="1:3" x14ac:dyDescent="0.45">
      <c r="A47" s="95" t="s">
        <v>1514</v>
      </c>
      <c r="B47" s="141" t="s">
        <v>1515</v>
      </c>
      <c r="C47" s="53" t="s">
        <v>1516</v>
      </c>
    </row>
    <row r="48" spans="1:3" hidden="1" outlineLevel="1" x14ac:dyDescent="0.45">
      <c r="A48" s="95" t="s">
        <v>1517</v>
      </c>
      <c r="B48" s="143" t="s">
        <v>1518</v>
      </c>
      <c r="C48" s="53" t="s">
        <v>1519</v>
      </c>
    </row>
    <row r="49" spans="1:3" hidden="1" outlineLevel="1" x14ac:dyDescent="0.45">
      <c r="A49" s="95" t="s">
        <v>1520</v>
      </c>
      <c r="B49" s="145"/>
      <c r="C49" s="53"/>
    </row>
    <row r="50" spans="1:3" hidden="1" outlineLevel="1" x14ac:dyDescent="0.45">
      <c r="A50" s="95" t="s">
        <v>1521</v>
      </c>
      <c r="B50" s="146"/>
      <c r="C50" s="53"/>
    </row>
    <row r="51" spans="1:3" ht="18" collapsed="1" x14ac:dyDescent="0.45">
      <c r="A51" s="44"/>
      <c r="B51" s="44" t="s">
        <v>1522</v>
      </c>
      <c r="C51" s="139" t="s">
        <v>1444</v>
      </c>
    </row>
    <row r="52" spans="1:3" x14ac:dyDescent="0.45">
      <c r="A52" s="95" t="s">
        <v>1523</v>
      </c>
      <c r="B52" s="48" t="s">
        <v>1524</v>
      </c>
      <c r="C52" s="53"/>
    </row>
    <row r="53" spans="1:3" x14ac:dyDescent="0.45">
      <c r="A53" s="95" t="s">
        <v>1525</v>
      </c>
      <c r="B53" s="145"/>
      <c r="C53" s="142"/>
    </row>
    <row r="54" spans="1:3" x14ac:dyDescent="0.45">
      <c r="A54" s="95" t="s">
        <v>1526</v>
      </c>
      <c r="B54" s="145"/>
      <c r="C54" s="142"/>
    </row>
    <row r="55" spans="1:3" x14ac:dyDescent="0.45">
      <c r="A55" s="95" t="s">
        <v>1527</v>
      </c>
      <c r="B55" s="145"/>
      <c r="C55" s="142"/>
    </row>
    <row r="56" spans="1:3" x14ac:dyDescent="0.45">
      <c r="A56" s="95" t="s">
        <v>1528</v>
      </c>
      <c r="B56" s="145"/>
      <c r="C56" s="142"/>
    </row>
    <row r="57" spans="1:3" x14ac:dyDescent="0.45">
      <c r="A57" s="95" t="s">
        <v>1529</v>
      </c>
      <c r="B57" s="145"/>
      <c r="C57" s="142"/>
    </row>
    <row r="58" spans="1:3" x14ac:dyDescent="0.45">
      <c r="B58" s="51"/>
    </row>
    <row r="59" spans="1:3" x14ac:dyDescent="0.45">
      <c r="B59" s="51"/>
    </row>
    <row r="60" spans="1:3" x14ac:dyDescent="0.45">
      <c r="B60" s="51"/>
    </row>
    <row r="61" spans="1:3" x14ac:dyDescent="0.45">
      <c r="B61" s="51"/>
    </row>
    <row r="62" spans="1:3" x14ac:dyDescent="0.45">
      <c r="B62" s="51"/>
    </row>
    <row r="63" spans="1:3" x14ac:dyDescent="0.45">
      <c r="B63" s="51"/>
    </row>
    <row r="64" spans="1:3" x14ac:dyDescent="0.45">
      <c r="B64" s="51"/>
    </row>
    <row r="65" spans="2:2" x14ac:dyDescent="0.45">
      <c r="B65" s="51"/>
    </row>
    <row r="66" spans="2:2" x14ac:dyDescent="0.45">
      <c r="B66" s="51"/>
    </row>
    <row r="67" spans="2:2" x14ac:dyDescent="0.45">
      <c r="B67" s="51"/>
    </row>
    <row r="68" spans="2:2" x14ac:dyDescent="0.45">
      <c r="B68" s="51"/>
    </row>
    <row r="69" spans="2:2" x14ac:dyDescent="0.45">
      <c r="B69" s="51"/>
    </row>
    <row r="70" spans="2:2" x14ac:dyDescent="0.45">
      <c r="B70" s="51"/>
    </row>
    <row r="71" spans="2:2" x14ac:dyDescent="0.45">
      <c r="B71" s="51"/>
    </row>
    <row r="72" spans="2:2" x14ac:dyDescent="0.45">
      <c r="B72" s="51"/>
    </row>
    <row r="73" spans="2:2" x14ac:dyDescent="0.45">
      <c r="B73" s="51"/>
    </row>
    <row r="74" spans="2:2" x14ac:dyDescent="0.45">
      <c r="B74" s="51"/>
    </row>
    <row r="75" spans="2:2" x14ac:dyDescent="0.45">
      <c r="B75" s="51"/>
    </row>
    <row r="76" spans="2:2" x14ac:dyDescent="0.45">
      <c r="B76" s="51"/>
    </row>
    <row r="77" spans="2:2" x14ac:dyDescent="0.45">
      <c r="B77" s="51"/>
    </row>
    <row r="78" spans="2:2" x14ac:dyDescent="0.45">
      <c r="B78" s="51"/>
    </row>
    <row r="79" spans="2:2" x14ac:dyDescent="0.45">
      <c r="B79" s="51"/>
    </row>
    <row r="80" spans="2:2" x14ac:dyDescent="0.45">
      <c r="B80" s="51"/>
    </row>
    <row r="81" spans="2:2" x14ac:dyDescent="0.45">
      <c r="B81" s="51"/>
    </row>
    <row r="82" spans="2:2" x14ac:dyDescent="0.45">
      <c r="B82" s="51"/>
    </row>
    <row r="83" spans="2:2" x14ac:dyDescent="0.45">
      <c r="B83" s="51"/>
    </row>
    <row r="84" spans="2:2" x14ac:dyDescent="0.45">
      <c r="B84" s="51"/>
    </row>
    <row r="85" spans="2:2" x14ac:dyDescent="0.45">
      <c r="B85" s="51"/>
    </row>
    <row r="86" spans="2:2" x14ac:dyDescent="0.45">
      <c r="B86" s="51"/>
    </row>
    <row r="87" spans="2:2" x14ac:dyDescent="0.45">
      <c r="B87" s="51"/>
    </row>
    <row r="88" spans="2:2" x14ac:dyDescent="0.45">
      <c r="B88" s="51"/>
    </row>
    <row r="89" spans="2:2" x14ac:dyDescent="0.45">
      <c r="B89" s="51"/>
    </row>
    <row r="90" spans="2:2" x14ac:dyDescent="0.45">
      <c r="B90" s="51"/>
    </row>
    <row r="91" spans="2:2" x14ac:dyDescent="0.45">
      <c r="B91" s="51"/>
    </row>
    <row r="92" spans="2:2" x14ac:dyDescent="0.45">
      <c r="B92" s="51"/>
    </row>
    <row r="93" spans="2:2" x14ac:dyDescent="0.45">
      <c r="B93" s="51"/>
    </row>
    <row r="94" spans="2:2" x14ac:dyDescent="0.45">
      <c r="B94" s="51"/>
    </row>
    <row r="95" spans="2:2" x14ac:dyDescent="0.45">
      <c r="B95" s="51"/>
    </row>
    <row r="96" spans="2:2" x14ac:dyDescent="0.45">
      <c r="B96" s="51"/>
    </row>
    <row r="97" spans="2:2" x14ac:dyDescent="0.45">
      <c r="B97" s="51"/>
    </row>
    <row r="98" spans="2:2" x14ac:dyDescent="0.45">
      <c r="B98" s="51"/>
    </row>
    <row r="99" spans="2:2" x14ac:dyDescent="0.45">
      <c r="B99" s="51"/>
    </row>
    <row r="100" spans="2:2" x14ac:dyDescent="0.45">
      <c r="B100" s="51"/>
    </row>
    <row r="101" spans="2:2" x14ac:dyDescent="0.45">
      <c r="B101" s="51"/>
    </row>
    <row r="102" spans="2:2" x14ac:dyDescent="0.45">
      <c r="B102" s="51"/>
    </row>
    <row r="103" spans="2:2" x14ac:dyDescent="0.45">
      <c r="B103" s="31"/>
    </row>
    <row r="104" spans="2:2" x14ac:dyDescent="0.45">
      <c r="B104" s="31"/>
    </row>
    <row r="105" spans="2:2" x14ac:dyDescent="0.45">
      <c r="B105" s="31"/>
    </row>
    <row r="106" spans="2:2" x14ac:dyDescent="0.45">
      <c r="B106" s="31"/>
    </row>
    <row r="107" spans="2:2" x14ac:dyDescent="0.45">
      <c r="B107" s="31"/>
    </row>
    <row r="108" spans="2:2" x14ac:dyDescent="0.45">
      <c r="B108" s="31"/>
    </row>
    <row r="109" spans="2:2" x14ac:dyDescent="0.45">
      <c r="B109" s="31"/>
    </row>
    <row r="110" spans="2:2" x14ac:dyDescent="0.45">
      <c r="B110" s="31"/>
    </row>
    <row r="111" spans="2:2" x14ac:dyDescent="0.45">
      <c r="B111" s="31"/>
    </row>
    <row r="112" spans="2:2" x14ac:dyDescent="0.45">
      <c r="B112" s="31"/>
    </row>
    <row r="113" spans="2:2" x14ac:dyDescent="0.45">
      <c r="B113" s="51"/>
    </row>
    <row r="114" spans="2:2" x14ac:dyDescent="0.45">
      <c r="B114" s="51"/>
    </row>
    <row r="115" spans="2:2" x14ac:dyDescent="0.45">
      <c r="B115" s="51"/>
    </row>
    <row r="116" spans="2:2" x14ac:dyDescent="0.45">
      <c r="B116" s="51"/>
    </row>
    <row r="117" spans="2:2" x14ac:dyDescent="0.45">
      <c r="B117" s="51"/>
    </row>
    <row r="118" spans="2:2" x14ac:dyDescent="0.45">
      <c r="B118" s="51"/>
    </row>
    <row r="119" spans="2:2" x14ac:dyDescent="0.45">
      <c r="B119" s="51"/>
    </row>
    <row r="120" spans="2:2" x14ac:dyDescent="0.45">
      <c r="B120" s="51"/>
    </row>
    <row r="121" spans="2:2" x14ac:dyDescent="0.45">
      <c r="B121" s="80"/>
    </row>
    <row r="122" spans="2:2" x14ac:dyDescent="0.45">
      <c r="B122" s="51"/>
    </row>
    <row r="123" spans="2:2" x14ac:dyDescent="0.45">
      <c r="B123" s="51"/>
    </row>
    <row r="124" spans="2:2" x14ac:dyDescent="0.45">
      <c r="B124" s="51"/>
    </row>
    <row r="125" spans="2:2" x14ac:dyDescent="0.45">
      <c r="B125" s="51"/>
    </row>
    <row r="126" spans="2:2" x14ac:dyDescent="0.45">
      <c r="B126" s="51"/>
    </row>
    <row r="127" spans="2:2" x14ac:dyDescent="0.45">
      <c r="B127" s="51"/>
    </row>
    <row r="128" spans="2:2" x14ac:dyDescent="0.45">
      <c r="B128" s="51"/>
    </row>
    <row r="129" spans="2:2" x14ac:dyDescent="0.45">
      <c r="B129" s="51"/>
    </row>
    <row r="130" spans="2:2" x14ac:dyDescent="0.45">
      <c r="B130" s="51"/>
    </row>
    <row r="131" spans="2:2" x14ac:dyDescent="0.45">
      <c r="B131" s="51"/>
    </row>
    <row r="132" spans="2:2" x14ac:dyDescent="0.45">
      <c r="B132" s="51"/>
    </row>
    <row r="133" spans="2:2" x14ac:dyDescent="0.45">
      <c r="B133" s="51"/>
    </row>
    <row r="134" spans="2:2" x14ac:dyDescent="0.45">
      <c r="B134" s="51"/>
    </row>
    <row r="135" spans="2:2" x14ac:dyDescent="0.45">
      <c r="B135" s="51"/>
    </row>
    <row r="136" spans="2:2" x14ac:dyDescent="0.45">
      <c r="B136" s="51"/>
    </row>
    <row r="137" spans="2:2" x14ac:dyDescent="0.45">
      <c r="B137" s="51"/>
    </row>
    <row r="138" spans="2:2" x14ac:dyDescent="0.45">
      <c r="B138" s="51"/>
    </row>
    <row r="140" spans="2:2" x14ac:dyDescent="0.45">
      <c r="B140" s="51"/>
    </row>
    <row r="141" spans="2:2" x14ac:dyDescent="0.45">
      <c r="B141" s="51"/>
    </row>
    <row r="142" spans="2:2" x14ac:dyDescent="0.45">
      <c r="B142" s="51"/>
    </row>
    <row r="147" spans="2:2" x14ac:dyDescent="0.45">
      <c r="B147" s="39"/>
    </row>
    <row r="148" spans="2:2" x14ac:dyDescent="0.45">
      <c r="B148" s="147"/>
    </row>
    <row r="154" spans="2:2" x14ac:dyDescent="0.45">
      <c r="B154" s="55"/>
    </row>
    <row r="155" spans="2:2" x14ac:dyDescent="0.45">
      <c r="B155" s="51"/>
    </row>
    <row r="157" spans="2:2" x14ac:dyDescent="0.45">
      <c r="B157" s="51"/>
    </row>
    <row r="158" spans="2:2" x14ac:dyDescent="0.45">
      <c r="B158" s="51"/>
    </row>
    <row r="159" spans="2:2" x14ac:dyDescent="0.45">
      <c r="B159" s="51"/>
    </row>
    <row r="160" spans="2:2" x14ac:dyDescent="0.45">
      <c r="B160" s="51"/>
    </row>
    <row r="161" spans="2:2" x14ac:dyDescent="0.45">
      <c r="B161" s="51"/>
    </row>
    <row r="162" spans="2:2" x14ac:dyDescent="0.45">
      <c r="B162" s="51"/>
    </row>
    <row r="163" spans="2:2" x14ac:dyDescent="0.45">
      <c r="B163" s="51"/>
    </row>
    <row r="164" spans="2:2" x14ac:dyDescent="0.45">
      <c r="B164" s="51"/>
    </row>
    <row r="165" spans="2:2" x14ac:dyDescent="0.45">
      <c r="B165" s="51"/>
    </row>
    <row r="166" spans="2:2" x14ac:dyDescent="0.45">
      <c r="B166" s="51"/>
    </row>
    <row r="167" spans="2:2" x14ac:dyDescent="0.45">
      <c r="B167" s="51"/>
    </row>
    <row r="168" spans="2:2" x14ac:dyDescent="0.45">
      <c r="B168" s="51"/>
    </row>
    <row r="265" spans="2:2" x14ac:dyDescent="0.45">
      <c r="B265" s="77"/>
    </row>
    <row r="266" spans="2:2" x14ac:dyDescent="0.45">
      <c r="B266" s="51"/>
    </row>
    <row r="267" spans="2:2" x14ac:dyDescent="0.45">
      <c r="B267" s="51"/>
    </row>
    <row r="270" spans="2:2" x14ac:dyDescent="0.45">
      <c r="B270" s="51"/>
    </row>
    <row r="286" spans="2:2" x14ac:dyDescent="0.45">
      <c r="B286" s="77"/>
    </row>
    <row r="316" spans="2:2" x14ac:dyDescent="0.45">
      <c r="B316" s="39"/>
    </row>
    <row r="317" spans="2:2" x14ac:dyDescent="0.45">
      <c r="B317" s="51"/>
    </row>
    <row r="319" spans="2:2" x14ac:dyDescent="0.45">
      <c r="B319" s="51"/>
    </row>
    <row r="320" spans="2:2" x14ac:dyDescent="0.45">
      <c r="B320" s="51"/>
    </row>
    <row r="321" spans="2:2" x14ac:dyDescent="0.45">
      <c r="B321" s="51"/>
    </row>
    <row r="322" spans="2:2" x14ac:dyDescent="0.45">
      <c r="B322" s="51"/>
    </row>
    <row r="323" spans="2:2" x14ac:dyDescent="0.45">
      <c r="B323" s="51"/>
    </row>
    <row r="324" spans="2:2" x14ac:dyDescent="0.45">
      <c r="B324" s="51"/>
    </row>
    <row r="325" spans="2:2" x14ac:dyDescent="0.45">
      <c r="B325" s="51"/>
    </row>
    <row r="326" spans="2:2" x14ac:dyDescent="0.45">
      <c r="B326" s="51"/>
    </row>
    <row r="327" spans="2:2" x14ac:dyDescent="0.45">
      <c r="B327" s="51"/>
    </row>
    <row r="328" spans="2:2" x14ac:dyDescent="0.45">
      <c r="B328" s="51"/>
    </row>
    <row r="329" spans="2:2" x14ac:dyDescent="0.45">
      <c r="B329" s="51"/>
    </row>
    <row r="330" spans="2:2" x14ac:dyDescent="0.45">
      <c r="B330" s="51"/>
    </row>
    <row r="342" spans="2:2" x14ac:dyDescent="0.45">
      <c r="B342" s="51"/>
    </row>
    <row r="343" spans="2:2" x14ac:dyDescent="0.45">
      <c r="B343" s="51"/>
    </row>
    <row r="344" spans="2:2" x14ac:dyDescent="0.45">
      <c r="B344" s="51"/>
    </row>
    <row r="345" spans="2:2" x14ac:dyDescent="0.45">
      <c r="B345" s="51"/>
    </row>
    <row r="346" spans="2:2" x14ac:dyDescent="0.45">
      <c r="B346" s="51"/>
    </row>
    <row r="347" spans="2:2" x14ac:dyDescent="0.45">
      <c r="B347" s="51"/>
    </row>
    <row r="348" spans="2:2" x14ac:dyDescent="0.45">
      <c r="B348" s="51"/>
    </row>
    <row r="349" spans="2:2" x14ac:dyDescent="0.45">
      <c r="B349" s="51"/>
    </row>
    <row r="350" spans="2:2" x14ac:dyDescent="0.45">
      <c r="B350" s="51"/>
    </row>
    <row r="352" spans="2:2" x14ac:dyDescent="0.45">
      <c r="B352" s="51"/>
    </row>
    <row r="353" spans="2:2" x14ac:dyDescent="0.45">
      <c r="B353" s="51"/>
    </row>
    <row r="354" spans="2:2" x14ac:dyDescent="0.45">
      <c r="B354" s="51"/>
    </row>
    <row r="355" spans="2:2" x14ac:dyDescent="0.45">
      <c r="B355" s="51"/>
    </row>
    <row r="356" spans="2:2" x14ac:dyDescent="0.45">
      <c r="B356" s="51"/>
    </row>
    <row r="358" spans="2:2" x14ac:dyDescent="0.45">
      <c r="B358" s="51"/>
    </row>
    <row r="361" spans="2:2" x14ac:dyDescent="0.45">
      <c r="B361" s="51"/>
    </row>
    <row r="364" spans="2:2" x14ac:dyDescent="0.45">
      <c r="B364" s="51"/>
    </row>
    <row r="365" spans="2:2" x14ac:dyDescent="0.45">
      <c r="B365" s="51"/>
    </row>
    <row r="366" spans="2:2" x14ac:dyDescent="0.45">
      <c r="B366" s="51"/>
    </row>
    <row r="367" spans="2:2" x14ac:dyDescent="0.45">
      <c r="B367" s="51"/>
    </row>
    <row r="368" spans="2:2" x14ac:dyDescent="0.45">
      <c r="B368" s="51"/>
    </row>
    <row r="369" spans="2:2" x14ac:dyDescent="0.45">
      <c r="B369" s="51"/>
    </row>
    <row r="370" spans="2:2" x14ac:dyDescent="0.45">
      <c r="B370" s="51"/>
    </row>
    <row r="371" spans="2:2" x14ac:dyDescent="0.45">
      <c r="B371" s="51"/>
    </row>
    <row r="372" spans="2:2" x14ac:dyDescent="0.45">
      <c r="B372" s="51"/>
    </row>
    <row r="373" spans="2:2" x14ac:dyDescent="0.45">
      <c r="B373" s="51"/>
    </row>
    <row r="374" spans="2:2" x14ac:dyDescent="0.45">
      <c r="B374" s="51"/>
    </row>
    <row r="375" spans="2:2" x14ac:dyDescent="0.45">
      <c r="B375" s="51"/>
    </row>
    <row r="376" spans="2:2" x14ac:dyDescent="0.45">
      <c r="B376" s="51"/>
    </row>
    <row r="377" spans="2:2" x14ac:dyDescent="0.45">
      <c r="B377" s="51"/>
    </row>
    <row r="378" spans="2:2" x14ac:dyDescent="0.45">
      <c r="B378" s="51"/>
    </row>
    <row r="379" spans="2:2" x14ac:dyDescent="0.45">
      <c r="B379" s="51"/>
    </row>
    <row r="380" spans="2:2" x14ac:dyDescent="0.45">
      <c r="B380" s="51"/>
    </row>
    <row r="381" spans="2:2" x14ac:dyDescent="0.45">
      <c r="B381" s="51"/>
    </row>
    <row r="382" spans="2:2" x14ac:dyDescent="0.45">
      <c r="B382" s="51"/>
    </row>
    <row r="386" spans="2:2" x14ac:dyDescent="0.45">
      <c r="B386" s="39"/>
    </row>
    <row r="403" spans="2:2" x14ac:dyDescent="0.4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4.25" x14ac:dyDescent="0.45"/>
  <cols>
    <col min="1" max="1" width="242" style="2" customWidth="1"/>
    <col min="2" max="16384" width="9" style="2"/>
  </cols>
  <sheetData>
    <row r="1" spans="1:1" ht="30.75" x14ac:dyDescent="0.45">
      <c r="A1" s="1" t="s">
        <v>0</v>
      </c>
    </row>
    <row r="3" spans="1:1" ht="15" x14ac:dyDescent="0.45">
      <c r="A3" s="3"/>
    </row>
    <row r="4" spans="1:1" ht="33.75" x14ac:dyDescent="0.45">
      <c r="A4" s="4" t="s">
        <v>1</v>
      </c>
    </row>
    <row r="5" spans="1:1" ht="33.75" x14ac:dyDescent="0.45">
      <c r="A5" s="4" t="s">
        <v>2</v>
      </c>
    </row>
    <row r="6" spans="1:1" ht="33.75" x14ac:dyDescent="0.45">
      <c r="A6" s="4" t="s">
        <v>3</v>
      </c>
    </row>
    <row r="7" spans="1:1" ht="16.899999999999999" x14ac:dyDescent="0.45">
      <c r="A7" s="4"/>
    </row>
    <row r="8" spans="1:1" ht="18" x14ac:dyDescent="0.45">
      <c r="A8" s="5" t="s">
        <v>4</v>
      </c>
    </row>
    <row r="9" spans="1:1" ht="33.75" x14ac:dyDescent="0.5">
      <c r="A9" s="6" t="s">
        <v>5</v>
      </c>
    </row>
    <row r="10" spans="1:1" ht="67.5" x14ac:dyDescent="0.45">
      <c r="A10" s="7" t="s">
        <v>150</v>
      </c>
    </row>
    <row r="11" spans="1:1" ht="33.75" x14ac:dyDescent="0.45">
      <c r="A11" s="7" t="s">
        <v>151</v>
      </c>
    </row>
    <row r="12" spans="1:1" ht="16.899999999999999" x14ac:dyDescent="0.45">
      <c r="A12" s="7" t="s">
        <v>152</v>
      </c>
    </row>
    <row r="13" spans="1:1" ht="16.899999999999999" x14ac:dyDescent="0.45">
      <c r="A13" s="7" t="s">
        <v>153</v>
      </c>
    </row>
    <row r="14" spans="1:1" ht="16.899999999999999" x14ac:dyDescent="0.45">
      <c r="A14" s="7" t="s">
        <v>6</v>
      </c>
    </row>
    <row r="15" spans="1:1" ht="16.899999999999999" x14ac:dyDescent="0.45">
      <c r="A15" s="7"/>
    </row>
    <row r="16" spans="1:1" ht="18" x14ac:dyDescent="0.45">
      <c r="A16" s="5" t="s">
        <v>7</v>
      </c>
    </row>
    <row r="17" spans="1:1" ht="16.899999999999999" x14ac:dyDescent="0.45">
      <c r="A17" s="8" t="s">
        <v>8</v>
      </c>
    </row>
    <row r="18" spans="1:1" ht="33.75" x14ac:dyDescent="0.45">
      <c r="A18" s="9" t="s">
        <v>9</v>
      </c>
    </row>
    <row r="19" spans="1:1" ht="33.75" x14ac:dyDescent="0.45">
      <c r="A19" s="9" t="s">
        <v>10</v>
      </c>
    </row>
    <row r="20" spans="1:1" ht="50.65" x14ac:dyDescent="0.45">
      <c r="A20" s="9" t="s">
        <v>11</v>
      </c>
    </row>
    <row r="21" spans="1:1" ht="84.4" x14ac:dyDescent="0.45">
      <c r="A21" s="9" t="s">
        <v>154</v>
      </c>
    </row>
    <row r="22" spans="1:1" ht="50.65" x14ac:dyDescent="0.45">
      <c r="A22" s="9" t="s">
        <v>12</v>
      </c>
    </row>
    <row r="23" spans="1:1" ht="33.75" x14ac:dyDescent="0.45">
      <c r="A23" s="9" t="s">
        <v>13</v>
      </c>
    </row>
    <row r="24" spans="1:1" ht="16.899999999999999" x14ac:dyDescent="0.45">
      <c r="A24" s="9" t="s">
        <v>14</v>
      </c>
    </row>
    <row r="25" spans="1:1" ht="16.899999999999999" x14ac:dyDescent="0.45">
      <c r="A25" s="8" t="s">
        <v>15</v>
      </c>
    </row>
    <row r="26" spans="1:1" ht="50.65" x14ac:dyDescent="0.5">
      <c r="A26" s="10" t="s">
        <v>16</v>
      </c>
    </row>
    <row r="27" spans="1:1" ht="16.899999999999999" x14ac:dyDescent="0.5">
      <c r="A27" s="10" t="s">
        <v>17</v>
      </c>
    </row>
    <row r="28" spans="1:1" ht="16.899999999999999" x14ac:dyDescent="0.45">
      <c r="A28" s="8" t="s">
        <v>18</v>
      </c>
    </row>
    <row r="29" spans="1:1" ht="33.75" x14ac:dyDescent="0.45">
      <c r="A29" s="9" t="s">
        <v>19</v>
      </c>
    </row>
    <row r="30" spans="1:1" ht="33.75" x14ac:dyDescent="0.45">
      <c r="A30" s="9" t="s">
        <v>20</v>
      </c>
    </row>
    <row r="31" spans="1:1" ht="33.75" x14ac:dyDescent="0.45">
      <c r="A31" s="9" t="s">
        <v>21</v>
      </c>
    </row>
    <row r="32" spans="1:1" ht="33.75" x14ac:dyDescent="0.45">
      <c r="A32" s="9" t="s">
        <v>22</v>
      </c>
    </row>
    <row r="33" spans="1:1" ht="16.899999999999999" x14ac:dyDescent="0.45">
      <c r="A33" s="9"/>
    </row>
    <row r="34" spans="1:1" ht="18" x14ac:dyDescent="0.45">
      <c r="A34" s="5" t="s">
        <v>23</v>
      </c>
    </row>
    <row r="35" spans="1:1" ht="16.899999999999999" x14ac:dyDescent="0.45">
      <c r="A35" s="8" t="s">
        <v>24</v>
      </c>
    </row>
    <row r="36" spans="1:1" ht="33.75" x14ac:dyDescent="0.45">
      <c r="A36" s="9" t="s">
        <v>25</v>
      </c>
    </row>
    <row r="37" spans="1:1" ht="33.75" x14ac:dyDescent="0.45">
      <c r="A37" s="9" t="s">
        <v>26</v>
      </c>
    </row>
    <row r="38" spans="1:1" ht="33.75" x14ac:dyDescent="0.45">
      <c r="A38" s="9" t="s">
        <v>27</v>
      </c>
    </row>
    <row r="39" spans="1:1" ht="16.899999999999999" x14ac:dyDescent="0.45">
      <c r="A39" s="9" t="s">
        <v>28</v>
      </c>
    </row>
    <row r="40" spans="1:1" ht="16.899999999999999" x14ac:dyDescent="0.45">
      <c r="A40" s="9" t="s">
        <v>29</v>
      </c>
    </row>
    <row r="41" spans="1:1" ht="16.899999999999999" x14ac:dyDescent="0.45">
      <c r="A41" s="8" t="s">
        <v>30</v>
      </c>
    </row>
    <row r="42" spans="1:1" ht="16.899999999999999" x14ac:dyDescent="0.45">
      <c r="A42" s="9" t="s">
        <v>31</v>
      </c>
    </row>
    <row r="43" spans="1:1" ht="16.899999999999999" x14ac:dyDescent="0.5">
      <c r="A43" s="10" t="s">
        <v>32</v>
      </c>
    </row>
    <row r="44" spans="1:1" ht="16.899999999999999" x14ac:dyDescent="0.45">
      <c r="A44" s="8" t="s">
        <v>33</v>
      </c>
    </row>
    <row r="45" spans="1:1" ht="33.75" x14ac:dyDescent="0.5">
      <c r="A45" s="10" t="s">
        <v>34</v>
      </c>
    </row>
    <row r="46" spans="1:1" ht="33.75" x14ac:dyDescent="0.45">
      <c r="A46" s="9" t="s">
        <v>35</v>
      </c>
    </row>
    <row r="47" spans="1:1" ht="33.75" x14ac:dyDescent="0.45">
      <c r="A47" s="9" t="s">
        <v>36</v>
      </c>
    </row>
    <row r="48" spans="1:1" ht="16.899999999999999" x14ac:dyDescent="0.45">
      <c r="A48" s="9" t="s">
        <v>37</v>
      </c>
    </row>
    <row r="49" spans="1:1" ht="16.899999999999999" x14ac:dyDescent="0.5">
      <c r="A49" s="10" t="s">
        <v>38</v>
      </c>
    </row>
    <row r="50" spans="1:1" ht="16.899999999999999" x14ac:dyDescent="0.45">
      <c r="A50" s="8" t="s">
        <v>39</v>
      </c>
    </row>
    <row r="51" spans="1:1" ht="33.75" x14ac:dyDescent="0.5">
      <c r="A51" s="10" t="s">
        <v>40</v>
      </c>
    </row>
    <row r="52" spans="1:1" ht="16.899999999999999" x14ac:dyDescent="0.45">
      <c r="A52" s="9" t="s">
        <v>41</v>
      </c>
    </row>
    <row r="53" spans="1:1" ht="33.75" x14ac:dyDescent="0.5">
      <c r="A53" s="10" t="s">
        <v>42</v>
      </c>
    </row>
    <row r="54" spans="1:1" ht="16.899999999999999" x14ac:dyDescent="0.45">
      <c r="A54" s="8" t="s">
        <v>43</v>
      </c>
    </row>
    <row r="55" spans="1:1" ht="16.899999999999999" x14ac:dyDescent="0.5">
      <c r="A55" s="10" t="s">
        <v>44</v>
      </c>
    </row>
    <row r="56" spans="1:1" ht="33.75" x14ac:dyDescent="0.45">
      <c r="A56" s="9" t="s">
        <v>155</v>
      </c>
    </row>
    <row r="57" spans="1:1" ht="16.899999999999999" x14ac:dyDescent="0.45">
      <c r="A57" s="9" t="s">
        <v>45</v>
      </c>
    </row>
    <row r="58" spans="1:1" ht="16.899999999999999" x14ac:dyDescent="0.45">
      <c r="A58" s="9" t="s">
        <v>46</v>
      </c>
    </row>
    <row r="59" spans="1:1" ht="16.899999999999999" x14ac:dyDescent="0.45">
      <c r="A59" s="8" t="s">
        <v>47</v>
      </c>
    </row>
    <row r="60" spans="1:1" ht="16.899999999999999" x14ac:dyDescent="0.45">
      <c r="A60" s="9" t="s">
        <v>48</v>
      </c>
    </row>
    <row r="61" spans="1:1" ht="16.899999999999999" x14ac:dyDescent="0.45">
      <c r="A61" s="11"/>
    </row>
    <row r="62" spans="1:1" ht="18" x14ac:dyDescent="0.45">
      <c r="A62" s="5" t="s">
        <v>49</v>
      </c>
    </row>
    <row r="63" spans="1:1" ht="16.899999999999999" x14ac:dyDescent="0.45">
      <c r="A63" s="8" t="s">
        <v>50</v>
      </c>
    </row>
    <row r="64" spans="1:1" ht="16.899999999999999" x14ac:dyDescent="0.45">
      <c r="A64" s="9" t="s">
        <v>51</v>
      </c>
    </row>
    <row r="65" spans="1:1" ht="16.899999999999999" x14ac:dyDescent="0.45">
      <c r="A65" s="9" t="s">
        <v>52</v>
      </c>
    </row>
    <row r="66" spans="1:1" ht="33.75" x14ac:dyDescent="0.45">
      <c r="A66" s="7" t="s">
        <v>53</v>
      </c>
    </row>
    <row r="67" spans="1:1" ht="33.75" x14ac:dyDescent="0.45">
      <c r="A67" s="7" t="s">
        <v>156</v>
      </c>
    </row>
    <row r="68" spans="1:1" ht="33.75" x14ac:dyDescent="0.45">
      <c r="A68" s="7" t="s">
        <v>54</v>
      </c>
    </row>
    <row r="69" spans="1:1" ht="16.899999999999999" x14ac:dyDescent="0.45">
      <c r="A69" s="12" t="s">
        <v>55</v>
      </c>
    </row>
    <row r="70" spans="1:1" ht="33.75" x14ac:dyDescent="0.45">
      <c r="A70" s="7" t="s">
        <v>56</v>
      </c>
    </row>
    <row r="71" spans="1:1" ht="16.899999999999999" x14ac:dyDescent="0.45">
      <c r="A71" s="7" t="s">
        <v>57</v>
      </c>
    </row>
    <row r="72" spans="1:1" ht="16.899999999999999" x14ac:dyDescent="0.45">
      <c r="A72" s="12" t="s">
        <v>58</v>
      </c>
    </row>
    <row r="73" spans="1:1" ht="16.899999999999999" x14ac:dyDescent="0.45">
      <c r="A73" s="7" t="s">
        <v>59</v>
      </c>
    </row>
    <row r="74" spans="1:1" ht="16.899999999999999" x14ac:dyDescent="0.45">
      <c r="A74" s="12" t="s">
        <v>60</v>
      </c>
    </row>
    <row r="75" spans="1:1" ht="33.75" x14ac:dyDescent="0.45">
      <c r="A75" s="7" t="s">
        <v>61</v>
      </c>
    </row>
    <row r="76" spans="1:1" ht="16.899999999999999" x14ac:dyDescent="0.45">
      <c r="A76" s="7" t="s">
        <v>62</v>
      </c>
    </row>
    <row r="77" spans="1:1" ht="50.65" x14ac:dyDescent="0.45">
      <c r="A77" s="7" t="s">
        <v>63</v>
      </c>
    </row>
    <row r="78" spans="1:1" ht="16.899999999999999" x14ac:dyDescent="0.45">
      <c r="A78" s="12" t="s">
        <v>64</v>
      </c>
    </row>
    <row r="79" spans="1:1" ht="16.899999999999999" x14ac:dyDescent="0.5">
      <c r="A79" s="6" t="s">
        <v>65</v>
      </c>
    </row>
    <row r="80" spans="1:1" ht="16.899999999999999" x14ac:dyDescent="0.45">
      <c r="A80" s="12" t="s">
        <v>66</v>
      </c>
    </row>
    <row r="81" spans="1:1" ht="33.75" x14ac:dyDescent="0.45">
      <c r="A81" s="7" t="s">
        <v>67</v>
      </c>
    </row>
    <row r="82" spans="1:1" ht="33.75" x14ac:dyDescent="0.45">
      <c r="A82" s="7" t="s">
        <v>68</v>
      </c>
    </row>
    <row r="83" spans="1:1" ht="33.75" x14ac:dyDescent="0.45">
      <c r="A83" s="7" t="s">
        <v>69</v>
      </c>
    </row>
    <row r="84" spans="1:1" ht="33.75" x14ac:dyDescent="0.45">
      <c r="A84" s="7" t="s">
        <v>70</v>
      </c>
    </row>
    <row r="85" spans="1:1" ht="16.899999999999999" x14ac:dyDescent="0.45">
      <c r="A85" s="7" t="s">
        <v>71</v>
      </c>
    </row>
    <row r="86" spans="1:1" ht="16.899999999999999" x14ac:dyDescent="0.45">
      <c r="A86" s="12" t="s">
        <v>72</v>
      </c>
    </row>
    <row r="87" spans="1:1" ht="16.899999999999999" x14ac:dyDescent="0.45">
      <c r="A87" s="7" t="s">
        <v>73</v>
      </c>
    </row>
    <row r="88" spans="1:1" ht="16.899999999999999" x14ac:dyDescent="0.45">
      <c r="A88" s="7" t="s">
        <v>74</v>
      </c>
    </row>
    <row r="89" spans="1:1" ht="16.899999999999999" x14ac:dyDescent="0.45">
      <c r="A89" s="12" t="s">
        <v>75</v>
      </c>
    </row>
    <row r="90" spans="1:1" ht="33.75" x14ac:dyDescent="0.45">
      <c r="A90" s="7" t="s">
        <v>76</v>
      </c>
    </row>
    <row r="91" spans="1:1" ht="16.899999999999999" x14ac:dyDescent="0.45">
      <c r="A91" s="12" t="s">
        <v>77</v>
      </c>
    </row>
    <row r="92" spans="1:1" ht="16.899999999999999" x14ac:dyDescent="0.5">
      <c r="A92" s="6" t="s">
        <v>78</v>
      </c>
    </row>
    <row r="93" spans="1:1" ht="16.899999999999999" x14ac:dyDescent="0.45">
      <c r="A93" s="7" t="s">
        <v>79</v>
      </c>
    </row>
    <row r="94" spans="1:1" ht="16.899999999999999" x14ac:dyDescent="0.45">
      <c r="A94" s="7"/>
    </row>
    <row r="95" spans="1:1" ht="18" x14ac:dyDescent="0.45">
      <c r="A95" s="5" t="s">
        <v>80</v>
      </c>
    </row>
    <row r="96" spans="1:1" ht="33.75" x14ac:dyDescent="0.5">
      <c r="A96" s="6" t="s">
        <v>81</v>
      </c>
    </row>
    <row r="97" spans="1:1" ht="16.899999999999999" x14ac:dyDescent="0.5">
      <c r="A97" s="6" t="s">
        <v>82</v>
      </c>
    </row>
    <row r="98" spans="1:1" ht="16.899999999999999" x14ac:dyDescent="0.45">
      <c r="A98" s="12" t="s">
        <v>83</v>
      </c>
    </row>
    <row r="99" spans="1:1" ht="16.899999999999999" x14ac:dyDescent="0.45">
      <c r="A99" s="4" t="s">
        <v>84</v>
      </c>
    </row>
    <row r="100" spans="1:1" ht="16.899999999999999" x14ac:dyDescent="0.45">
      <c r="A100" s="7" t="s">
        <v>85</v>
      </c>
    </row>
    <row r="101" spans="1:1" ht="16.899999999999999" x14ac:dyDescent="0.45">
      <c r="A101" s="7" t="s">
        <v>86</v>
      </c>
    </row>
    <row r="102" spans="1:1" ht="16.899999999999999" x14ac:dyDescent="0.45">
      <c r="A102" s="7" t="s">
        <v>87</v>
      </c>
    </row>
    <row r="103" spans="1:1" ht="16.899999999999999" x14ac:dyDescent="0.45">
      <c r="A103" s="7" t="s">
        <v>88</v>
      </c>
    </row>
    <row r="104" spans="1:1" ht="33.75" x14ac:dyDescent="0.45">
      <c r="A104" s="7" t="s">
        <v>89</v>
      </c>
    </row>
    <row r="105" spans="1:1" ht="16.899999999999999" x14ac:dyDescent="0.45">
      <c r="A105" s="4" t="s">
        <v>90</v>
      </c>
    </row>
    <row r="106" spans="1:1" ht="16.899999999999999" x14ac:dyDescent="0.45">
      <c r="A106" s="7" t="s">
        <v>91</v>
      </c>
    </row>
    <row r="107" spans="1:1" ht="16.899999999999999" x14ac:dyDescent="0.45">
      <c r="A107" s="7" t="s">
        <v>92</v>
      </c>
    </row>
    <row r="108" spans="1:1" ht="16.899999999999999" x14ac:dyDescent="0.45">
      <c r="A108" s="7" t="s">
        <v>93</v>
      </c>
    </row>
    <row r="109" spans="1:1" ht="16.899999999999999" x14ac:dyDescent="0.45">
      <c r="A109" s="7" t="s">
        <v>94</v>
      </c>
    </row>
    <row r="110" spans="1:1" ht="16.899999999999999" x14ac:dyDescent="0.45">
      <c r="A110" s="7" t="s">
        <v>95</v>
      </c>
    </row>
    <row r="111" spans="1:1" ht="16.899999999999999" x14ac:dyDescent="0.45">
      <c r="A111" s="7" t="s">
        <v>96</v>
      </c>
    </row>
    <row r="112" spans="1:1" ht="16.899999999999999" x14ac:dyDescent="0.45">
      <c r="A112" s="12" t="s">
        <v>97</v>
      </c>
    </row>
    <row r="113" spans="1:1" ht="16.899999999999999" x14ac:dyDescent="0.45">
      <c r="A113" s="7" t="s">
        <v>98</v>
      </c>
    </row>
    <row r="114" spans="1:1" ht="16.899999999999999" x14ac:dyDescent="0.45">
      <c r="A114" s="4" t="s">
        <v>99</v>
      </c>
    </row>
    <row r="115" spans="1:1" ht="16.899999999999999" x14ac:dyDescent="0.45">
      <c r="A115" s="7" t="s">
        <v>100</v>
      </c>
    </row>
    <row r="116" spans="1:1" ht="16.899999999999999" x14ac:dyDescent="0.45">
      <c r="A116" s="7" t="s">
        <v>101</v>
      </c>
    </row>
    <row r="117" spans="1:1" ht="16.899999999999999" x14ac:dyDescent="0.45">
      <c r="A117" s="4" t="s">
        <v>102</v>
      </c>
    </row>
    <row r="118" spans="1:1" ht="16.899999999999999" x14ac:dyDescent="0.45">
      <c r="A118" s="7" t="s">
        <v>103</v>
      </c>
    </row>
    <row r="119" spans="1:1" ht="16.899999999999999" x14ac:dyDescent="0.45">
      <c r="A119" s="7" t="s">
        <v>104</v>
      </c>
    </row>
    <row r="120" spans="1:1" ht="16.899999999999999" x14ac:dyDescent="0.45">
      <c r="A120" s="7" t="s">
        <v>105</v>
      </c>
    </row>
    <row r="121" spans="1:1" ht="16.899999999999999" x14ac:dyDescent="0.45">
      <c r="A121" s="12" t="s">
        <v>106</v>
      </c>
    </row>
    <row r="122" spans="1:1" ht="16.899999999999999" x14ac:dyDescent="0.45">
      <c r="A122" s="4" t="s">
        <v>107</v>
      </c>
    </row>
    <row r="123" spans="1:1" ht="16.899999999999999" x14ac:dyDescent="0.45">
      <c r="A123" s="4" t="s">
        <v>108</v>
      </c>
    </row>
    <row r="124" spans="1:1" ht="16.899999999999999" x14ac:dyDescent="0.45">
      <c r="A124" s="7" t="s">
        <v>109</v>
      </c>
    </row>
    <row r="125" spans="1:1" ht="16.899999999999999" x14ac:dyDescent="0.45">
      <c r="A125" s="7" t="s">
        <v>110</v>
      </c>
    </row>
    <row r="126" spans="1:1" ht="16.899999999999999" x14ac:dyDescent="0.45">
      <c r="A126" s="7" t="s">
        <v>111</v>
      </c>
    </row>
    <row r="127" spans="1:1" ht="16.899999999999999" x14ac:dyDescent="0.45">
      <c r="A127" s="7" t="s">
        <v>112</v>
      </c>
    </row>
    <row r="128" spans="1:1" ht="16.899999999999999" x14ac:dyDescent="0.45">
      <c r="A128" s="7" t="s">
        <v>113</v>
      </c>
    </row>
    <row r="129" spans="1:1" ht="16.899999999999999" x14ac:dyDescent="0.45">
      <c r="A129" s="12" t="s">
        <v>114</v>
      </c>
    </row>
    <row r="130" spans="1:1" ht="33.75" x14ac:dyDescent="0.45">
      <c r="A130" s="7" t="s">
        <v>115</v>
      </c>
    </row>
    <row r="131" spans="1:1" ht="67.5" x14ac:dyDescent="0.45">
      <c r="A131" s="7" t="s">
        <v>116</v>
      </c>
    </row>
    <row r="132" spans="1:1" ht="33.75" x14ac:dyDescent="0.45">
      <c r="A132" s="7" t="s">
        <v>117</v>
      </c>
    </row>
    <row r="133" spans="1:1" ht="16.899999999999999" x14ac:dyDescent="0.45">
      <c r="A133" s="12" t="s">
        <v>118</v>
      </c>
    </row>
    <row r="134" spans="1:1" ht="33.75" x14ac:dyDescent="0.45">
      <c r="A134" s="4" t="s">
        <v>119</v>
      </c>
    </row>
    <row r="135" spans="1:1" ht="16.899999999999999" x14ac:dyDescent="0.45">
      <c r="A135" s="4"/>
    </row>
    <row r="136" spans="1:1" ht="18" x14ac:dyDescent="0.45">
      <c r="A136" s="5" t="s">
        <v>120</v>
      </c>
    </row>
    <row r="137" spans="1:1" ht="16.899999999999999" x14ac:dyDescent="0.45">
      <c r="A137" s="7" t="s">
        <v>157</v>
      </c>
    </row>
    <row r="138" spans="1:1" ht="33.75" x14ac:dyDescent="0.45">
      <c r="A138" s="9" t="s">
        <v>158</v>
      </c>
    </row>
    <row r="139" spans="1:1" ht="33.75" x14ac:dyDescent="0.45">
      <c r="A139" s="9" t="s">
        <v>159</v>
      </c>
    </row>
    <row r="140" spans="1:1" ht="16.899999999999999" x14ac:dyDescent="0.45">
      <c r="A140" s="8" t="s">
        <v>121</v>
      </c>
    </row>
    <row r="141" spans="1:1" ht="16.899999999999999" x14ac:dyDescent="0.45">
      <c r="A141" s="13" t="s">
        <v>122</v>
      </c>
    </row>
    <row r="142" spans="1:1" ht="33.75" x14ac:dyDescent="0.5">
      <c r="A142" s="10" t="s">
        <v>123</v>
      </c>
    </row>
    <row r="143" spans="1:1" ht="16.899999999999999" x14ac:dyDescent="0.45">
      <c r="A143" s="9" t="s">
        <v>124</v>
      </c>
    </row>
    <row r="144" spans="1:1" ht="16.899999999999999" x14ac:dyDescent="0.45">
      <c r="A144" s="9" t="s">
        <v>125</v>
      </c>
    </row>
    <row r="145" spans="1:1" ht="16.899999999999999" x14ac:dyDescent="0.45">
      <c r="A145" s="13" t="s">
        <v>126</v>
      </c>
    </row>
    <row r="146" spans="1:1" ht="16.899999999999999" x14ac:dyDescent="0.45">
      <c r="A146" s="8" t="s">
        <v>127</v>
      </c>
    </row>
    <row r="147" spans="1:1" ht="16.899999999999999" x14ac:dyDescent="0.45">
      <c r="A147" s="13" t="s">
        <v>128</v>
      </c>
    </row>
    <row r="148" spans="1:1" ht="16.899999999999999" x14ac:dyDescent="0.45">
      <c r="A148" s="9" t="s">
        <v>129</v>
      </c>
    </row>
    <row r="149" spans="1:1" ht="16.899999999999999" x14ac:dyDescent="0.45">
      <c r="A149" s="9" t="s">
        <v>130</v>
      </c>
    </row>
    <row r="150" spans="1:1" ht="16.899999999999999" x14ac:dyDescent="0.45">
      <c r="A150" s="9" t="s">
        <v>131</v>
      </c>
    </row>
    <row r="151" spans="1:1" ht="33.75" x14ac:dyDescent="0.45">
      <c r="A151" s="13" t="s">
        <v>132</v>
      </c>
    </row>
    <row r="152" spans="1:1" ht="16.899999999999999" x14ac:dyDescent="0.45">
      <c r="A152" s="8" t="s">
        <v>133</v>
      </c>
    </row>
    <row r="153" spans="1:1" ht="16.899999999999999" x14ac:dyDescent="0.45">
      <c r="A153" s="9" t="s">
        <v>134</v>
      </c>
    </row>
    <row r="154" spans="1:1" ht="16.899999999999999" x14ac:dyDescent="0.45">
      <c r="A154" s="9" t="s">
        <v>135</v>
      </c>
    </row>
    <row r="155" spans="1:1" ht="16.899999999999999" x14ac:dyDescent="0.45">
      <c r="A155" s="9" t="s">
        <v>136</v>
      </c>
    </row>
    <row r="156" spans="1:1" ht="16.899999999999999" x14ac:dyDescent="0.45">
      <c r="A156" s="9" t="s">
        <v>137</v>
      </c>
    </row>
    <row r="157" spans="1:1" ht="33.75" x14ac:dyDescent="0.45">
      <c r="A157" s="9" t="s">
        <v>160</v>
      </c>
    </row>
    <row r="158" spans="1:1" ht="33.75" x14ac:dyDescent="0.45">
      <c r="A158" s="9" t="s">
        <v>138</v>
      </c>
    </row>
    <row r="159" spans="1:1" ht="16.899999999999999" x14ac:dyDescent="0.45">
      <c r="A159" s="8" t="s">
        <v>139</v>
      </c>
    </row>
    <row r="160" spans="1:1" ht="33.75" x14ac:dyDescent="0.45">
      <c r="A160" s="9" t="s">
        <v>140</v>
      </c>
    </row>
    <row r="161" spans="1:1" ht="33.75" x14ac:dyDescent="0.45">
      <c r="A161" s="9" t="s">
        <v>141</v>
      </c>
    </row>
    <row r="162" spans="1:1" ht="16.899999999999999" x14ac:dyDescent="0.45">
      <c r="A162" s="9" t="s">
        <v>142</v>
      </c>
    </row>
    <row r="163" spans="1:1" ht="16.899999999999999" x14ac:dyDescent="0.45">
      <c r="A163" s="8" t="s">
        <v>143</v>
      </c>
    </row>
    <row r="164" spans="1:1" ht="33.75" x14ac:dyDescent="0.5">
      <c r="A164" s="10" t="s">
        <v>144</v>
      </c>
    </row>
    <row r="165" spans="1:1" ht="33.75" x14ac:dyDescent="0.45">
      <c r="A165" s="9" t="s">
        <v>145</v>
      </c>
    </row>
    <row r="166" spans="1:1" ht="16.899999999999999" x14ac:dyDescent="0.45">
      <c r="A166" s="8" t="s">
        <v>146</v>
      </c>
    </row>
    <row r="167" spans="1:1" ht="16.899999999999999" x14ac:dyDescent="0.45">
      <c r="A167" s="9" t="s">
        <v>147</v>
      </c>
    </row>
    <row r="168" spans="1:1" ht="16.899999999999999" x14ac:dyDescent="0.45">
      <c r="A168" s="8" t="s">
        <v>148</v>
      </c>
    </row>
    <row r="169" spans="1:1" ht="16.899999999999999" x14ac:dyDescent="0.5">
      <c r="A169" s="10" t="s">
        <v>149</v>
      </c>
    </row>
    <row r="170" spans="1:1" ht="16.899999999999999" x14ac:dyDescent="0.5">
      <c r="A170" s="10"/>
    </row>
    <row r="171" spans="1:1" ht="16.899999999999999" x14ac:dyDescent="0.5">
      <c r="A171" s="10"/>
    </row>
    <row r="172" spans="1:1" ht="16.899999999999999" x14ac:dyDescent="0.5">
      <c r="A172" s="10"/>
    </row>
    <row r="173" spans="1:1" ht="16.899999999999999" x14ac:dyDescent="0.5">
      <c r="A173" s="10"/>
    </row>
    <row r="174" spans="1:1" ht="16.899999999999999" x14ac:dyDescent="0.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48" zoomScale="75" zoomScaleNormal="75" workbookViewId="0">
      <selection activeCell="H56" sqref="H56"/>
    </sheetView>
  </sheetViews>
  <sheetFormatPr baseColWidth="10" defaultColWidth="8.86328125" defaultRowHeight="14.25" outlineLevelRow="1" x14ac:dyDescent="0.45"/>
  <cols>
    <col min="1" max="1" width="13.265625" style="34" customWidth="1"/>
    <col min="2" max="2" width="60.59765625" style="34" bestFit="1" customWidth="1"/>
    <col min="3" max="7" width="41" style="34" customWidth="1"/>
    <col min="8" max="8" width="45.265625" style="34" customWidth="1"/>
    <col min="9" max="9" width="92" style="34" customWidth="1"/>
    <col min="10" max="11" width="47.73046875" style="34" customWidth="1"/>
    <col min="12" max="12" width="7.265625" style="34" customWidth="1"/>
    <col min="13" max="13" width="25.73046875" style="34" customWidth="1"/>
    <col min="14" max="14" width="25.73046875" style="31" customWidth="1"/>
    <col min="15" max="16384" width="8.86328125" style="32"/>
  </cols>
  <sheetData>
    <row r="1" spans="1:13" ht="45" customHeight="1" x14ac:dyDescent="0.45">
      <c r="A1" s="196" t="s">
        <v>1530</v>
      </c>
      <c r="B1" s="196"/>
    </row>
    <row r="2" spans="1:13" ht="30.75" x14ac:dyDescent="0.45">
      <c r="A2" s="1" t="s">
        <v>1531</v>
      </c>
      <c r="B2" s="1"/>
      <c r="C2" s="31"/>
      <c r="D2" s="31"/>
      <c r="E2" s="31"/>
      <c r="F2" s="22" t="s">
        <v>171</v>
      </c>
      <c r="G2" s="78"/>
      <c r="H2" s="31"/>
      <c r="I2" s="1"/>
      <c r="J2" s="31"/>
      <c r="K2" s="31"/>
      <c r="L2" s="31"/>
      <c r="M2" s="31"/>
    </row>
    <row r="3" spans="1:13" ht="14.65" thickBot="1" x14ac:dyDescent="0.5">
      <c r="A3" s="31"/>
      <c r="B3" s="33"/>
      <c r="C3" s="33"/>
      <c r="D3" s="31"/>
      <c r="E3" s="31"/>
      <c r="F3" s="31"/>
      <c r="G3" s="31"/>
      <c r="H3" s="31"/>
      <c r="L3" s="31"/>
      <c r="M3" s="31"/>
    </row>
    <row r="4" spans="1:13" ht="18.399999999999999" thickBot="1" x14ac:dyDescent="0.5">
      <c r="A4" s="35"/>
      <c r="B4" s="36" t="s">
        <v>172</v>
      </c>
      <c r="C4" s="105" t="s">
        <v>339</v>
      </c>
      <c r="D4" s="35"/>
      <c r="E4" s="35"/>
      <c r="F4" s="31"/>
      <c r="G4" s="31"/>
      <c r="H4" s="31"/>
      <c r="I4" s="149"/>
      <c r="J4" s="149"/>
      <c r="L4" s="31"/>
      <c r="M4" s="31"/>
    </row>
    <row r="5" spans="1:13" ht="14.65" thickBot="1" x14ac:dyDescent="0.5">
      <c r="H5" s="31"/>
      <c r="I5" s="149"/>
      <c r="L5" s="31"/>
      <c r="M5" s="31"/>
    </row>
    <row r="6" spans="1:13" ht="18" x14ac:dyDescent="0.45">
      <c r="A6" s="37"/>
      <c r="B6" s="38" t="s">
        <v>1532</v>
      </c>
      <c r="C6" s="37"/>
      <c r="E6" s="39"/>
      <c r="F6" s="39"/>
      <c r="G6" s="39"/>
      <c r="H6" s="31"/>
      <c r="I6" s="149"/>
      <c r="L6" s="31"/>
      <c r="M6" s="31"/>
    </row>
    <row r="7" spans="1:13" x14ac:dyDescent="0.45">
      <c r="B7" s="40" t="s">
        <v>1533</v>
      </c>
      <c r="H7" s="31"/>
      <c r="I7" s="149"/>
      <c r="L7" s="31"/>
      <c r="M7" s="31"/>
    </row>
    <row r="8" spans="1:13" x14ac:dyDescent="0.45">
      <c r="B8" s="40" t="s">
        <v>1534</v>
      </c>
      <c r="H8" s="31"/>
      <c r="I8" s="149"/>
      <c r="L8" s="31"/>
      <c r="M8" s="31"/>
    </row>
    <row r="9" spans="1:13" ht="14.65" thickBot="1" x14ac:dyDescent="0.5">
      <c r="B9" s="42" t="s">
        <v>1535</v>
      </c>
      <c r="H9" s="31"/>
      <c r="L9" s="31"/>
      <c r="M9" s="31"/>
    </row>
    <row r="10" spans="1:13" x14ac:dyDescent="0.45">
      <c r="B10" s="43"/>
      <c r="H10" s="31"/>
      <c r="I10" s="150"/>
      <c r="L10" s="31"/>
      <c r="M10" s="31"/>
    </row>
    <row r="11" spans="1:13" x14ac:dyDescent="0.45">
      <c r="B11" s="43"/>
      <c r="H11" s="31"/>
      <c r="I11" s="150"/>
      <c r="L11" s="31"/>
      <c r="M11" s="31"/>
    </row>
    <row r="12" spans="1:13" ht="36" x14ac:dyDescent="0.45">
      <c r="A12" s="44" t="s">
        <v>181</v>
      </c>
      <c r="B12" s="44" t="s">
        <v>1536</v>
      </c>
      <c r="C12" s="45"/>
      <c r="D12" s="45"/>
      <c r="E12" s="45"/>
      <c r="F12" s="45"/>
      <c r="G12" s="45"/>
      <c r="H12" s="31"/>
      <c r="L12" s="31"/>
      <c r="M12" s="31"/>
    </row>
    <row r="13" spans="1:13" ht="15" customHeight="1" x14ac:dyDescent="0.45">
      <c r="A13" s="56"/>
      <c r="B13" s="57" t="s">
        <v>1537</v>
      </c>
      <c r="C13" s="56" t="s">
        <v>1538</v>
      </c>
      <c r="D13" s="56" t="s">
        <v>1539</v>
      </c>
      <c r="E13" s="58"/>
      <c r="F13" s="59"/>
      <c r="G13" s="59"/>
      <c r="H13" s="31"/>
      <c r="L13" s="31"/>
      <c r="M13" s="31"/>
    </row>
    <row r="14" spans="1:13" x14ac:dyDescent="0.45">
      <c r="A14" s="47" t="s">
        <v>1540</v>
      </c>
      <c r="B14" s="60" t="s">
        <v>1541</v>
      </c>
      <c r="C14" s="180" t="s">
        <v>1727</v>
      </c>
      <c r="D14" s="180" t="s">
        <v>1728</v>
      </c>
      <c r="E14" s="39"/>
      <c r="F14" s="39"/>
      <c r="G14" s="39"/>
      <c r="H14" s="31"/>
      <c r="L14" s="31"/>
      <c r="M14" s="31"/>
    </row>
    <row r="15" spans="1:13" x14ac:dyDescent="0.45">
      <c r="A15" s="47" t="s">
        <v>1543</v>
      </c>
      <c r="B15" s="60" t="s">
        <v>654</v>
      </c>
      <c r="C15" s="53" t="s">
        <v>1727</v>
      </c>
      <c r="D15" s="53" t="s">
        <v>1728</v>
      </c>
      <c r="E15" s="39"/>
      <c r="F15" s="39"/>
      <c r="G15" s="39"/>
      <c r="H15" s="31"/>
      <c r="L15" s="31"/>
      <c r="M15" s="31"/>
    </row>
    <row r="16" spans="1:13" x14ac:dyDescent="0.45">
      <c r="A16" s="47" t="s">
        <v>1544</v>
      </c>
      <c r="B16" s="60" t="s">
        <v>1545</v>
      </c>
      <c r="C16" s="53" t="s">
        <v>1513</v>
      </c>
      <c r="D16" s="53" t="s">
        <v>1513</v>
      </c>
      <c r="E16" s="39"/>
      <c r="F16" s="39"/>
      <c r="G16" s="39"/>
      <c r="H16" s="31"/>
      <c r="L16" s="31"/>
      <c r="M16" s="31"/>
    </row>
    <row r="17" spans="1:13" x14ac:dyDescent="0.45">
      <c r="A17" s="47" t="s">
        <v>1546</v>
      </c>
      <c r="B17" s="60" t="s">
        <v>1547</v>
      </c>
      <c r="C17" s="53" t="s">
        <v>1513</v>
      </c>
      <c r="D17" s="53" t="s">
        <v>1513</v>
      </c>
      <c r="E17" s="39"/>
      <c r="F17" s="39"/>
      <c r="G17" s="39"/>
      <c r="H17" s="31"/>
      <c r="L17" s="31"/>
      <c r="M17" s="31"/>
    </row>
    <row r="18" spans="1:13" x14ac:dyDescent="0.45">
      <c r="A18" s="47" t="s">
        <v>1548</v>
      </c>
      <c r="B18" s="60" t="s">
        <v>1549</v>
      </c>
      <c r="C18" s="53" t="s">
        <v>1513</v>
      </c>
      <c r="D18" s="53" t="s">
        <v>1513</v>
      </c>
      <c r="E18" s="39"/>
      <c r="F18" s="39"/>
      <c r="G18" s="39"/>
      <c r="H18" s="31"/>
      <c r="L18" s="31"/>
      <c r="M18" s="31"/>
    </row>
    <row r="19" spans="1:13" x14ac:dyDescent="0.45">
      <c r="A19" s="47" t="s">
        <v>1550</v>
      </c>
      <c r="B19" s="60" t="s">
        <v>1551</v>
      </c>
      <c r="C19" s="53" t="s">
        <v>1513</v>
      </c>
      <c r="D19" s="53" t="s">
        <v>1513</v>
      </c>
      <c r="E19" s="39"/>
      <c r="F19" s="39"/>
      <c r="G19" s="39"/>
      <c r="H19" s="31"/>
      <c r="L19" s="31"/>
      <c r="M19" s="31"/>
    </row>
    <row r="20" spans="1:13" x14ac:dyDescent="0.45">
      <c r="A20" s="47" t="s">
        <v>1552</v>
      </c>
      <c r="B20" s="60" t="s">
        <v>1553</v>
      </c>
      <c r="C20" s="53" t="s">
        <v>1513</v>
      </c>
      <c r="D20" s="53" t="s">
        <v>1513</v>
      </c>
      <c r="E20" s="39"/>
      <c r="F20" s="39"/>
      <c r="G20" s="39"/>
      <c r="H20" s="31"/>
      <c r="L20" s="31"/>
      <c r="M20" s="31"/>
    </row>
    <row r="21" spans="1:13" x14ac:dyDescent="0.45">
      <c r="A21" s="47" t="s">
        <v>1554</v>
      </c>
      <c r="B21" s="60" t="s">
        <v>1555</v>
      </c>
      <c r="C21" s="53" t="s">
        <v>1513</v>
      </c>
      <c r="D21" s="53" t="s">
        <v>1513</v>
      </c>
      <c r="E21" s="39"/>
      <c r="F21" s="39"/>
      <c r="G21" s="39"/>
      <c r="H21" s="31"/>
      <c r="L21" s="31"/>
      <c r="M21" s="31"/>
    </row>
    <row r="22" spans="1:13" x14ac:dyDescent="0.45">
      <c r="A22" s="47" t="s">
        <v>1556</v>
      </c>
      <c r="B22" s="60" t="s">
        <v>1557</v>
      </c>
      <c r="C22" s="53" t="s">
        <v>1513</v>
      </c>
      <c r="D22" s="53" t="s">
        <v>1513</v>
      </c>
      <c r="E22" s="39"/>
      <c r="F22" s="39"/>
      <c r="G22" s="39"/>
      <c r="H22" s="31"/>
      <c r="L22" s="31"/>
      <c r="M22" s="31"/>
    </row>
    <row r="23" spans="1:13" x14ac:dyDescent="0.45">
      <c r="A23" s="47" t="s">
        <v>1558</v>
      </c>
      <c r="B23" s="60" t="s">
        <v>1559</v>
      </c>
      <c r="C23" s="53" t="s">
        <v>1513</v>
      </c>
      <c r="D23" s="53" t="s">
        <v>1513</v>
      </c>
      <c r="E23" s="39"/>
      <c r="F23" s="39"/>
      <c r="G23" s="39"/>
      <c r="H23" s="31"/>
      <c r="L23" s="31"/>
      <c r="M23" s="31"/>
    </row>
    <row r="24" spans="1:13" x14ac:dyDescent="0.45">
      <c r="A24" s="47" t="s">
        <v>1560</v>
      </c>
      <c r="B24" s="60" t="s">
        <v>1561</v>
      </c>
      <c r="C24" s="53" t="s">
        <v>1729</v>
      </c>
      <c r="D24" s="53" t="s">
        <v>1730</v>
      </c>
      <c r="E24" s="39"/>
      <c r="F24" s="39"/>
      <c r="G24" s="39"/>
      <c r="H24" s="31"/>
      <c r="L24" s="31"/>
      <c r="M24" s="31"/>
    </row>
    <row r="25" spans="1:13" hidden="1" outlineLevel="1" x14ac:dyDescent="0.45">
      <c r="A25" s="47" t="s">
        <v>1562</v>
      </c>
      <c r="B25" s="67" t="s">
        <v>1563</v>
      </c>
      <c r="C25" s="53" t="s">
        <v>1513</v>
      </c>
      <c r="D25" s="53" t="s">
        <v>1513</v>
      </c>
      <c r="E25" s="39"/>
      <c r="F25" s="39"/>
      <c r="G25" s="39"/>
      <c r="H25" s="31"/>
      <c r="L25" s="31"/>
      <c r="M25" s="31"/>
    </row>
    <row r="26" spans="1:13" hidden="1" outlineLevel="1" x14ac:dyDescent="0.45">
      <c r="A26" s="47" t="s">
        <v>1564</v>
      </c>
      <c r="B26" s="151"/>
      <c r="C26" s="53"/>
      <c r="D26" s="53"/>
      <c r="E26" s="39"/>
      <c r="F26" s="39"/>
      <c r="G26" s="39"/>
      <c r="H26" s="31"/>
      <c r="L26" s="31"/>
      <c r="M26" s="31"/>
    </row>
    <row r="27" spans="1:13" hidden="1" outlineLevel="1" x14ac:dyDescent="0.45">
      <c r="A27" s="47" t="s">
        <v>1565</v>
      </c>
      <c r="B27" s="151"/>
      <c r="C27" s="53"/>
      <c r="D27" s="53"/>
      <c r="E27" s="39"/>
      <c r="F27" s="39"/>
      <c r="G27" s="39"/>
      <c r="H27" s="31"/>
      <c r="L27" s="31"/>
      <c r="M27" s="31"/>
    </row>
    <row r="28" spans="1:13" hidden="1" outlineLevel="1" x14ac:dyDescent="0.45">
      <c r="A28" s="47" t="s">
        <v>1566</v>
      </c>
      <c r="B28" s="151"/>
      <c r="C28" s="53"/>
      <c r="D28" s="53"/>
      <c r="E28" s="39"/>
      <c r="F28" s="39"/>
      <c r="G28" s="39"/>
      <c r="H28" s="31"/>
      <c r="L28" s="31"/>
      <c r="M28" s="31"/>
    </row>
    <row r="29" spans="1:13" hidden="1" outlineLevel="1" x14ac:dyDescent="0.45">
      <c r="A29" s="47" t="s">
        <v>1567</v>
      </c>
      <c r="B29" s="151"/>
      <c r="C29" s="53"/>
      <c r="D29" s="53"/>
      <c r="E29" s="39"/>
      <c r="F29" s="39"/>
      <c r="G29" s="39"/>
      <c r="H29" s="31"/>
      <c r="L29" s="31"/>
      <c r="M29" s="31"/>
    </row>
    <row r="30" spans="1:13" hidden="1" outlineLevel="1" x14ac:dyDescent="0.45">
      <c r="A30" s="47" t="s">
        <v>1568</v>
      </c>
      <c r="B30" s="151"/>
      <c r="C30" s="53"/>
      <c r="D30" s="53"/>
      <c r="E30" s="39"/>
      <c r="F30" s="39"/>
      <c r="G30" s="39"/>
      <c r="H30" s="31"/>
      <c r="L30" s="31"/>
      <c r="M30" s="31"/>
    </row>
    <row r="31" spans="1:13" hidden="1" outlineLevel="1" x14ac:dyDescent="0.45">
      <c r="A31" s="47" t="s">
        <v>1569</v>
      </c>
      <c r="B31" s="151"/>
      <c r="C31" s="53"/>
      <c r="D31" s="53"/>
      <c r="E31" s="39"/>
      <c r="F31" s="39"/>
      <c r="G31" s="39"/>
      <c r="H31" s="31"/>
      <c r="L31" s="31"/>
      <c r="M31" s="31"/>
    </row>
    <row r="32" spans="1:13" hidden="1" outlineLevel="1" x14ac:dyDescent="0.45">
      <c r="A32" s="47" t="s">
        <v>1570</v>
      </c>
      <c r="B32" s="151"/>
      <c r="C32" s="53"/>
      <c r="D32" s="53"/>
      <c r="E32" s="39"/>
      <c r="F32" s="39"/>
      <c r="G32" s="39"/>
      <c r="H32" s="31"/>
      <c r="L32" s="31"/>
      <c r="M32" s="31"/>
    </row>
    <row r="33" spans="1:13" ht="18" collapsed="1" x14ac:dyDescent="0.45">
      <c r="A33" s="45"/>
      <c r="B33" s="44" t="s">
        <v>1534</v>
      </c>
      <c r="C33" s="45"/>
      <c r="D33" s="45"/>
      <c r="E33" s="45"/>
      <c r="F33" s="45"/>
      <c r="G33" s="45"/>
      <c r="H33" s="31"/>
      <c r="L33" s="31"/>
      <c r="M33" s="31"/>
    </row>
    <row r="34" spans="1:13" ht="15" customHeight="1" x14ac:dyDescent="0.45">
      <c r="A34" s="56"/>
      <c r="B34" s="57" t="s">
        <v>1571</v>
      </c>
      <c r="C34" s="56" t="s">
        <v>1572</v>
      </c>
      <c r="D34" s="56" t="s">
        <v>1539</v>
      </c>
      <c r="E34" s="56" t="s">
        <v>1573</v>
      </c>
      <c r="F34" s="59"/>
      <c r="G34" s="59"/>
      <c r="H34" s="31"/>
      <c r="L34" s="31"/>
      <c r="M34" s="31"/>
    </row>
    <row r="35" spans="1:13" x14ac:dyDescent="0.45">
      <c r="A35" s="47" t="s">
        <v>1574</v>
      </c>
      <c r="B35" s="180" t="s">
        <v>1542</v>
      </c>
      <c r="C35" s="180" t="s">
        <v>1513</v>
      </c>
      <c r="D35" s="180" t="s">
        <v>1513</v>
      </c>
      <c r="E35" s="180" t="s">
        <v>1513</v>
      </c>
      <c r="F35" s="152"/>
      <c r="G35" s="152"/>
      <c r="H35" s="31"/>
      <c r="L35" s="31"/>
      <c r="M35" s="31"/>
    </row>
    <row r="36" spans="1:13" x14ac:dyDescent="0.45">
      <c r="A36" s="47" t="s">
        <v>1575</v>
      </c>
      <c r="B36" s="145" t="s">
        <v>1576</v>
      </c>
      <c r="C36" s="53" t="s">
        <v>1513</v>
      </c>
      <c r="D36" s="53" t="s">
        <v>1513</v>
      </c>
      <c r="E36" s="53" t="s">
        <v>1513</v>
      </c>
      <c r="H36" s="31"/>
      <c r="L36" s="31"/>
      <c r="M36" s="31"/>
    </row>
    <row r="37" spans="1:13" x14ac:dyDescent="0.45">
      <c r="A37" s="47" t="s">
        <v>1577</v>
      </c>
      <c r="B37" s="145" t="s">
        <v>1578</v>
      </c>
      <c r="C37" s="53" t="s">
        <v>1513</v>
      </c>
      <c r="D37" s="53" t="s">
        <v>1513</v>
      </c>
      <c r="E37" s="53" t="s">
        <v>1513</v>
      </c>
      <c r="H37" s="31"/>
      <c r="L37" s="31"/>
      <c r="M37" s="31"/>
    </row>
    <row r="38" spans="1:13" x14ac:dyDescent="0.45">
      <c r="A38" s="47" t="s">
        <v>1579</v>
      </c>
      <c r="B38" s="145" t="s">
        <v>1580</v>
      </c>
      <c r="C38" s="53" t="s">
        <v>1513</v>
      </c>
      <c r="D38" s="53" t="s">
        <v>1513</v>
      </c>
      <c r="E38" s="53" t="s">
        <v>1513</v>
      </c>
      <c r="H38" s="31"/>
      <c r="L38" s="31"/>
      <c r="M38" s="31"/>
    </row>
    <row r="39" spans="1:13" x14ac:dyDescent="0.45">
      <c r="A39" s="47" t="s">
        <v>1581</v>
      </c>
      <c r="B39" s="145" t="s">
        <v>1582</v>
      </c>
      <c r="C39" s="53" t="s">
        <v>1513</v>
      </c>
      <c r="D39" s="53" t="s">
        <v>1513</v>
      </c>
      <c r="E39" s="53" t="s">
        <v>1513</v>
      </c>
      <c r="H39" s="31"/>
      <c r="L39" s="31"/>
      <c r="M39" s="31"/>
    </row>
    <row r="40" spans="1:13" x14ac:dyDescent="0.45">
      <c r="A40" s="47" t="s">
        <v>1583</v>
      </c>
      <c r="B40" s="145" t="s">
        <v>1584</v>
      </c>
      <c r="C40" s="53" t="s">
        <v>1513</v>
      </c>
      <c r="D40" s="53" t="s">
        <v>1513</v>
      </c>
      <c r="E40" s="53" t="s">
        <v>1513</v>
      </c>
      <c r="H40" s="31"/>
      <c r="L40" s="31"/>
      <c r="M40" s="31"/>
    </row>
    <row r="41" spans="1:13" x14ac:dyDescent="0.45">
      <c r="A41" s="47" t="s">
        <v>1585</v>
      </c>
      <c r="B41" s="145" t="s">
        <v>1586</v>
      </c>
      <c r="C41" s="53" t="s">
        <v>1513</v>
      </c>
      <c r="D41" s="53" t="s">
        <v>1513</v>
      </c>
      <c r="E41" s="53" t="s">
        <v>1513</v>
      </c>
      <c r="H41" s="31"/>
      <c r="L41" s="31"/>
      <c r="M41" s="31"/>
    </row>
    <row r="42" spans="1:13" x14ac:dyDescent="0.45">
      <c r="A42" s="47" t="s">
        <v>1587</v>
      </c>
      <c r="B42" s="145" t="s">
        <v>1588</v>
      </c>
      <c r="C42" s="53" t="s">
        <v>1513</v>
      </c>
      <c r="D42" s="53" t="s">
        <v>1513</v>
      </c>
      <c r="E42" s="53" t="s">
        <v>1513</v>
      </c>
      <c r="H42" s="31"/>
      <c r="L42" s="31"/>
      <c r="M42" s="31"/>
    </row>
    <row r="43" spans="1:13" x14ac:dyDescent="0.45">
      <c r="A43" s="47" t="s">
        <v>1589</v>
      </c>
      <c r="B43" s="145" t="s">
        <v>1590</v>
      </c>
      <c r="C43" s="53" t="s">
        <v>1513</v>
      </c>
      <c r="D43" s="53" t="s">
        <v>1513</v>
      </c>
      <c r="E43" s="53" t="s">
        <v>1513</v>
      </c>
      <c r="H43" s="31"/>
      <c r="L43" s="31"/>
      <c r="M43" s="31"/>
    </row>
    <row r="44" spans="1:13" x14ac:dyDescent="0.45">
      <c r="A44" s="47" t="s">
        <v>1591</v>
      </c>
      <c r="B44" s="145" t="s">
        <v>1592</v>
      </c>
      <c r="C44" s="53" t="s">
        <v>1513</v>
      </c>
      <c r="D44" s="53" t="s">
        <v>1513</v>
      </c>
      <c r="E44" s="53" t="s">
        <v>1513</v>
      </c>
      <c r="H44" s="31"/>
      <c r="L44" s="31"/>
      <c r="M44" s="31"/>
    </row>
    <row r="45" spans="1:13" x14ac:dyDescent="0.45">
      <c r="A45" s="47" t="s">
        <v>1593</v>
      </c>
      <c r="B45" s="145" t="s">
        <v>1594</v>
      </c>
      <c r="C45" s="53" t="s">
        <v>1513</v>
      </c>
      <c r="D45" s="53" t="s">
        <v>1513</v>
      </c>
      <c r="E45" s="53" t="s">
        <v>1513</v>
      </c>
      <c r="H45" s="31"/>
      <c r="L45" s="31"/>
      <c r="M45" s="31"/>
    </row>
    <row r="46" spans="1:13" x14ac:dyDescent="0.45">
      <c r="A46" s="47" t="s">
        <v>1595</v>
      </c>
      <c r="B46" s="145" t="s">
        <v>1596</v>
      </c>
      <c r="C46" s="53" t="s">
        <v>1513</v>
      </c>
      <c r="D46" s="53" t="s">
        <v>1513</v>
      </c>
      <c r="E46" s="53" t="s">
        <v>1513</v>
      </c>
      <c r="H46" s="31"/>
      <c r="L46" s="31"/>
      <c r="M46" s="31"/>
    </row>
    <row r="47" spans="1:13" x14ac:dyDescent="0.45">
      <c r="A47" s="47" t="s">
        <v>1597</v>
      </c>
      <c r="B47" s="145" t="s">
        <v>1598</v>
      </c>
      <c r="C47" s="53" t="s">
        <v>1513</v>
      </c>
      <c r="D47" s="53" t="s">
        <v>1513</v>
      </c>
      <c r="E47" s="53" t="s">
        <v>1513</v>
      </c>
      <c r="H47" s="31"/>
      <c r="L47" s="31"/>
      <c r="M47" s="31"/>
    </row>
    <row r="48" spans="1:13" x14ac:dyDescent="0.45">
      <c r="A48" s="47" t="s">
        <v>1599</v>
      </c>
      <c r="B48" s="145" t="s">
        <v>1600</v>
      </c>
      <c r="C48" s="53" t="s">
        <v>1513</v>
      </c>
      <c r="D48" s="53" t="s">
        <v>1513</v>
      </c>
      <c r="E48" s="53" t="s">
        <v>1513</v>
      </c>
      <c r="H48" s="31"/>
      <c r="L48" s="31"/>
      <c r="M48" s="31"/>
    </row>
    <row r="49" spans="1:13" x14ac:dyDescent="0.45">
      <c r="A49" s="47" t="s">
        <v>1601</v>
      </c>
      <c r="B49" s="145" t="s">
        <v>1602</v>
      </c>
      <c r="C49" s="53" t="s">
        <v>1513</v>
      </c>
      <c r="D49" s="53" t="s">
        <v>1513</v>
      </c>
      <c r="E49" s="53" t="s">
        <v>1513</v>
      </c>
      <c r="H49" s="31"/>
      <c r="L49" s="31"/>
      <c r="M49" s="31"/>
    </row>
    <row r="50" spans="1:13" x14ac:dyDescent="0.45">
      <c r="A50" s="47" t="s">
        <v>1603</v>
      </c>
      <c r="B50" s="145" t="s">
        <v>1604</v>
      </c>
      <c r="C50" s="53" t="s">
        <v>1513</v>
      </c>
      <c r="D50" s="53" t="s">
        <v>1513</v>
      </c>
      <c r="E50" s="53" t="s">
        <v>1513</v>
      </c>
      <c r="H50" s="31"/>
      <c r="L50" s="31"/>
      <c r="M50" s="31"/>
    </row>
    <row r="51" spans="1:13" x14ac:dyDescent="0.45">
      <c r="A51" s="47" t="s">
        <v>1605</v>
      </c>
      <c r="B51" s="145" t="s">
        <v>1606</v>
      </c>
      <c r="C51" s="53" t="s">
        <v>1513</v>
      </c>
      <c r="D51" s="53" t="s">
        <v>1513</v>
      </c>
      <c r="E51" s="53" t="s">
        <v>1513</v>
      </c>
      <c r="H51" s="31"/>
      <c r="L51" s="31"/>
      <c r="M51" s="31"/>
    </row>
    <row r="52" spans="1:13" x14ac:dyDescent="0.45">
      <c r="A52" s="47" t="s">
        <v>1607</v>
      </c>
      <c r="B52" s="145" t="s">
        <v>1608</v>
      </c>
      <c r="C52" s="53" t="s">
        <v>1513</v>
      </c>
      <c r="D52" s="53" t="s">
        <v>1513</v>
      </c>
      <c r="E52" s="53" t="s">
        <v>1513</v>
      </c>
      <c r="H52" s="31"/>
      <c r="L52" s="31"/>
      <c r="M52" s="31"/>
    </row>
    <row r="53" spans="1:13" x14ac:dyDescent="0.45">
      <c r="A53" s="47" t="s">
        <v>1609</v>
      </c>
      <c r="B53" s="145" t="s">
        <v>1610</v>
      </c>
      <c r="C53" s="53" t="s">
        <v>1513</v>
      </c>
      <c r="D53" s="53" t="s">
        <v>1513</v>
      </c>
      <c r="E53" s="53" t="s">
        <v>1513</v>
      </c>
      <c r="H53" s="31"/>
      <c r="L53" s="31"/>
      <c r="M53" s="31"/>
    </row>
    <row r="54" spans="1:13" x14ac:dyDescent="0.45">
      <c r="A54" s="47" t="s">
        <v>1611</v>
      </c>
      <c r="B54" s="145" t="s">
        <v>1612</v>
      </c>
      <c r="C54" s="53" t="s">
        <v>1513</v>
      </c>
      <c r="D54" s="53" t="s">
        <v>1513</v>
      </c>
      <c r="E54" s="53" t="s">
        <v>1513</v>
      </c>
      <c r="H54" s="31"/>
      <c r="L54" s="31"/>
      <c r="M54" s="31"/>
    </row>
    <row r="55" spans="1:13" x14ac:dyDescent="0.45">
      <c r="A55" s="47" t="s">
        <v>1613</v>
      </c>
      <c r="B55" s="145" t="s">
        <v>1614</v>
      </c>
      <c r="C55" s="53" t="s">
        <v>1513</v>
      </c>
      <c r="D55" s="53" t="s">
        <v>1513</v>
      </c>
      <c r="E55" s="53" t="s">
        <v>1513</v>
      </c>
      <c r="H55" s="31"/>
      <c r="L55" s="31"/>
      <c r="M55" s="31"/>
    </row>
    <row r="56" spans="1:13" x14ac:dyDescent="0.45">
      <c r="A56" s="47" t="s">
        <v>1615</v>
      </c>
      <c r="B56" s="145" t="s">
        <v>1616</v>
      </c>
      <c r="C56" s="53" t="s">
        <v>1513</v>
      </c>
      <c r="D56" s="53" t="s">
        <v>1513</v>
      </c>
      <c r="E56" s="53" t="s">
        <v>1513</v>
      </c>
      <c r="H56" s="31"/>
      <c r="L56" s="31"/>
      <c r="M56" s="31"/>
    </row>
    <row r="57" spans="1:13" x14ac:dyDescent="0.45">
      <c r="A57" s="47" t="s">
        <v>1617</v>
      </c>
      <c r="B57" s="145" t="s">
        <v>1618</v>
      </c>
      <c r="C57" s="53" t="s">
        <v>1513</v>
      </c>
      <c r="D57" s="53" t="s">
        <v>1513</v>
      </c>
      <c r="E57" s="53" t="s">
        <v>1513</v>
      </c>
      <c r="H57" s="31"/>
      <c r="L57" s="31"/>
      <c r="M57" s="31"/>
    </row>
    <row r="58" spans="1:13" x14ac:dyDescent="0.45">
      <c r="A58" s="47" t="s">
        <v>1619</v>
      </c>
      <c r="B58" s="145" t="s">
        <v>1620</v>
      </c>
      <c r="C58" s="53" t="s">
        <v>1513</v>
      </c>
      <c r="D58" s="53" t="s">
        <v>1513</v>
      </c>
      <c r="E58" s="53" t="s">
        <v>1513</v>
      </c>
      <c r="H58" s="31"/>
      <c r="L58" s="31"/>
      <c r="M58" s="31"/>
    </row>
    <row r="59" spans="1:13" x14ac:dyDescent="0.45">
      <c r="A59" s="47" t="s">
        <v>1621</v>
      </c>
      <c r="B59" s="145" t="s">
        <v>1622</v>
      </c>
      <c r="C59" s="53" t="s">
        <v>1513</v>
      </c>
      <c r="D59" s="53" t="s">
        <v>1513</v>
      </c>
      <c r="E59" s="53" t="s">
        <v>1513</v>
      </c>
      <c r="H59" s="31"/>
      <c r="L59" s="31"/>
      <c r="M59" s="31"/>
    </row>
    <row r="60" spans="1:13" hidden="1" outlineLevel="1" x14ac:dyDescent="0.45">
      <c r="A60" s="47" t="s">
        <v>1623</v>
      </c>
      <c r="B60" s="51"/>
      <c r="E60" s="51"/>
      <c r="F60" s="51"/>
      <c r="G60" s="51"/>
      <c r="H60" s="31"/>
      <c r="L60" s="31"/>
      <c r="M60" s="31"/>
    </row>
    <row r="61" spans="1:13" hidden="1" outlineLevel="1" x14ac:dyDescent="0.45">
      <c r="A61" s="47" t="s">
        <v>1624</v>
      </c>
      <c r="B61" s="51"/>
      <c r="E61" s="51"/>
      <c r="F61" s="51"/>
      <c r="G61" s="51"/>
      <c r="H61" s="31"/>
      <c r="L61" s="31"/>
      <c r="M61" s="31"/>
    </row>
    <row r="62" spans="1:13" hidden="1" outlineLevel="1" x14ac:dyDescent="0.45">
      <c r="A62" s="47" t="s">
        <v>1625</v>
      </c>
      <c r="B62" s="51"/>
      <c r="E62" s="51"/>
      <c r="F62" s="51"/>
      <c r="G62" s="51"/>
      <c r="H62" s="31"/>
      <c r="L62" s="31"/>
      <c r="M62" s="31"/>
    </row>
    <row r="63" spans="1:13" hidden="1" outlineLevel="1" x14ac:dyDescent="0.45">
      <c r="A63" s="47" t="s">
        <v>1626</v>
      </c>
      <c r="B63" s="51"/>
      <c r="E63" s="51"/>
      <c r="F63" s="51"/>
      <c r="G63" s="51"/>
      <c r="H63" s="31"/>
      <c r="L63" s="31"/>
      <c r="M63" s="31"/>
    </row>
    <row r="64" spans="1:13" hidden="1" outlineLevel="1" x14ac:dyDescent="0.45">
      <c r="A64" s="47" t="s">
        <v>1627</v>
      </c>
      <c r="B64" s="51"/>
      <c r="E64" s="51"/>
      <c r="F64" s="51"/>
      <c r="G64" s="51"/>
      <c r="H64" s="31"/>
      <c r="L64" s="31"/>
      <c r="M64" s="31"/>
    </row>
    <row r="65" spans="1:14" hidden="1" outlineLevel="1" x14ac:dyDescent="0.45">
      <c r="A65" s="47" t="s">
        <v>1628</v>
      </c>
      <c r="B65" s="51"/>
      <c r="E65" s="51"/>
      <c r="F65" s="51"/>
      <c r="G65" s="51"/>
      <c r="H65" s="31"/>
      <c r="L65" s="31"/>
      <c r="M65" s="31"/>
    </row>
    <row r="66" spans="1:14" hidden="1" outlineLevel="1" x14ac:dyDescent="0.45">
      <c r="A66" s="47" t="s">
        <v>1629</v>
      </c>
      <c r="B66" s="51"/>
      <c r="E66" s="51"/>
      <c r="F66" s="51"/>
      <c r="G66" s="51"/>
      <c r="H66" s="31"/>
      <c r="L66" s="31"/>
      <c r="M66" s="31"/>
    </row>
    <row r="67" spans="1:14" hidden="1" outlineLevel="1" x14ac:dyDescent="0.45">
      <c r="A67" s="47" t="s">
        <v>1630</v>
      </c>
      <c r="B67" s="51"/>
      <c r="E67" s="51"/>
      <c r="F67" s="51"/>
      <c r="G67" s="51"/>
      <c r="H67" s="31"/>
      <c r="L67" s="31"/>
      <c r="M67" s="31"/>
    </row>
    <row r="68" spans="1:14" hidden="1" outlineLevel="1" x14ac:dyDescent="0.45">
      <c r="A68" s="47" t="s">
        <v>1631</v>
      </c>
      <c r="B68" s="51"/>
      <c r="E68" s="51"/>
      <c r="F68" s="51"/>
      <c r="G68" s="51"/>
      <c r="H68" s="31"/>
      <c r="L68" s="31"/>
      <c r="M68" s="31"/>
    </row>
    <row r="69" spans="1:14" hidden="1" outlineLevel="1" x14ac:dyDescent="0.45">
      <c r="A69" s="47" t="s">
        <v>1632</v>
      </c>
      <c r="B69" s="51"/>
      <c r="E69" s="51"/>
      <c r="F69" s="51"/>
      <c r="G69" s="51"/>
      <c r="H69" s="31"/>
      <c r="L69" s="31"/>
      <c r="M69" s="31"/>
    </row>
    <row r="70" spans="1:14" hidden="1" outlineLevel="1" x14ac:dyDescent="0.45">
      <c r="A70" s="47" t="s">
        <v>1633</v>
      </c>
      <c r="B70" s="51"/>
      <c r="E70" s="51"/>
      <c r="F70" s="51"/>
      <c r="G70" s="51"/>
      <c r="H70" s="31"/>
      <c r="L70" s="31"/>
      <c r="M70" s="31"/>
    </row>
    <row r="71" spans="1:14" hidden="1" outlineLevel="1" x14ac:dyDescent="0.45">
      <c r="A71" s="47" t="s">
        <v>1634</v>
      </c>
      <c r="B71" s="51"/>
      <c r="E71" s="51"/>
      <c r="F71" s="51"/>
      <c r="G71" s="51"/>
      <c r="H71" s="31"/>
      <c r="L71" s="31"/>
      <c r="M71" s="31"/>
    </row>
    <row r="72" spans="1:14" hidden="1" outlineLevel="1" x14ac:dyDescent="0.45">
      <c r="A72" s="47" t="s">
        <v>1635</v>
      </c>
      <c r="B72" s="51"/>
      <c r="E72" s="51"/>
      <c r="F72" s="51"/>
      <c r="G72" s="51"/>
      <c r="H72" s="31"/>
      <c r="L72" s="31"/>
      <c r="M72" s="31"/>
    </row>
    <row r="73" spans="1:14" ht="18" collapsed="1" x14ac:dyDescent="0.45">
      <c r="A73" s="45"/>
      <c r="B73" s="44" t="s">
        <v>1535</v>
      </c>
      <c r="C73" s="45"/>
      <c r="D73" s="45"/>
      <c r="E73" s="45"/>
      <c r="F73" s="45"/>
      <c r="G73" s="45"/>
      <c r="H73" s="31"/>
    </row>
    <row r="74" spans="1:14" ht="15" customHeight="1" x14ac:dyDescent="0.45">
      <c r="A74" s="56"/>
      <c r="B74" s="57" t="s">
        <v>1438</v>
      </c>
      <c r="C74" s="56" t="s">
        <v>1636</v>
      </c>
      <c r="D74" s="56" t="s">
        <v>1637</v>
      </c>
      <c r="E74" s="59" t="s">
        <v>1638</v>
      </c>
      <c r="F74" s="59" t="s">
        <v>1639</v>
      </c>
      <c r="G74" s="56" t="s">
        <v>1640</v>
      </c>
      <c r="H74" s="32"/>
      <c r="I74" s="32"/>
      <c r="J74" s="32"/>
      <c r="K74" s="32"/>
      <c r="L74" s="32"/>
      <c r="M74" s="32"/>
      <c r="N74" s="32"/>
    </row>
    <row r="75" spans="1:14" x14ac:dyDescent="0.45">
      <c r="A75" s="47" t="s">
        <v>1641</v>
      </c>
      <c r="B75" s="47" t="s">
        <v>1642</v>
      </c>
      <c r="C75" s="163">
        <v>8.8250574777207742</v>
      </c>
      <c r="D75" s="163">
        <v>5.5605710360182758</v>
      </c>
      <c r="E75" s="163" t="s">
        <v>1513</v>
      </c>
      <c r="F75" s="163" t="s">
        <v>1513</v>
      </c>
      <c r="G75" s="163">
        <v>8.5264716436245624</v>
      </c>
      <c r="H75" s="31"/>
    </row>
    <row r="76" spans="1:14" x14ac:dyDescent="0.45">
      <c r="A76" s="47" t="s">
        <v>1643</v>
      </c>
      <c r="B76" s="47" t="s">
        <v>1644</v>
      </c>
      <c r="C76" s="163">
        <v>17.116689882273715</v>
      </c>
      <c r="D76" s="163">
        <v>8.3709218666651761</v>
      </c>
      <c r="E76" s="163" t="s">
        <v>1513</v>
      </c>
      <c r="F76" s="163" t="s">
        <v>1513</v>
      </c>
      <c r="G76" s="163">
        <v>16.316759331362757</v>
      </c>
    </row>
    <row r="77" spans="1:14" ht="57" hidden="1" outlineLevel="1" x14ac:dyDescent="0.45">
      <c r="A77" s="47" t="s">
        <v>1645</v>
      </c>
      <c r="G77" s="47" t="s">
        <v>1646</v>
      </c>
      <c r="H77" s="31"/>
    </row>
    <row r="78" spans="1:14" hidden="1" outlineLevel="1" x14ac:dyDescent="0.45">
      <c r="A78" s="47" t="s">
        <v>1647</v>
      </c>
      <c r="H78" s="31"/>
    </row>
    <row r="79" spans="1:14" hidden="1" outlineLevel="1" x14ac:dyDescent="0.45">
      <c r="A79" s="47" t="s">
        <v>1648</v>
      </c>
      <c r="H79" s="31"/>
    </row>
    <row r="80" spans="1:14" hidden="1" outlineLevel="1" x14ac:dyDescent="0.45">
      <c r="A80" s="47" t="s">
        <v>1649</v>
      </c>
      <c r="H80" s="31"/>
    </row>
    <row r="81" spans="1:8" collapsed="1" x14ac:dyDescent="0.45">
      <c r="A81" s="56"/>
      <c r="B81" s="57" t="s">
        <v>1650</v>
      </c>
      <c r="C81" s="56" t="s">
        <v>742</v>
      </c>
      <c r="D81" s="56" t="s">
        <v>743</v>
      </c>
      <c r="E81" s="59" t="s">
        <v>1439</v>
      </c>
      <c r="F81" s="59" t="s">
        <v>1440</v>
      </c>
      <c r="G81" s="59" t="s">
        <v>1651</v>
      </c>
      <c r="H81" s="31"/>
    </row>
    <row r="82" spans="1:8" x14ac:dyDescent="0.45">
      <c r="A82" s="47" t="s">
        <v>1652</v>
      </c>
      <c r="B82" s="47" t="s">
        <v>1653</v>
      </c>
      <c r="C82" s="189">
        <v>2.4308386068668899E-3</v>
      </c>
      <c r="D82" s="189">
        <v>4.5507354346140429E-3</v>
      </c>
      <c r="E82" s="189" t="s">
        <v>1513</v>
      </c>
      <c r="F82" s="189" t="s">
        <v>1513</v>
      </c>
      <c r="G82" s="188">
        <v>2.6247346985843701E-3</v>
      </c>
      <c r="H82" s="31"/>
    </row>
    <row r="83" spans="1:8" x14ac:dyDescent="0.45">
      <c r="A83" s="47" t="s">
        <v>1654</v>
      </c>
      <c r="B83" s="47" t="s">
        <v>1655</v>
      </c>
      <c r="C83" s="189">
        <v>2.6081465138486628E-3</v>
      </c>
      <c r="D83" s="189">
        <v>1.2694342161567152E-3</v>
      </c>
      <c r="E83" s="189" t="s">
        <v>1513</v>
      </c>
      <c r="F83" s="189" t="s">
        <v>1513</v>
      </c>
      <c r="G83" s="188">
        <v>2.4857013650758037E-3</v>
      </c>
      <c r="H83" s="31"/>
    </row>
    <row r="84" spans="1:8" x14ac:dyDescent="0.45">
      <c r="A84" s="47" t="s">
        <v>1656</v>
      </c>
      <c r="B84" s="47" t="s">
        <v>1657</v>
      </c>
      <c r="C84" s="189">
        <v>7.531864870890814E-4</v>
      </c>
      <c r="D84" s="189">
        <v>2.2955816498165872E-4</v>
      </c>
      <c r="E84" s="189" t="s">
        <v>1513</v>
      </c>
      <c r="F84" s="189" t="s">
        <v>1513</v>
      </c>
      <c r="G84" s="188">
        <v>7.0529288970249836E-4</v>
      </c>
      <c r="H84" s="31"/>
    </row>
    <row r="85" spans="1:8" x14ac:dyDescent="0.45">
      <c r="A85" s="47" t="s">
        <v>1658</v>
      </c>
      <c r="B85" s="47" t="s">
        <v>1659</v>
      </c>
      <c r="C85" s="189">
        <v>7.5242527035620729E-4</v>
      </c>
      <c r="D85" s="189">
        <v>0</v>
      </c>
      <c r="E85" s="189" t="s">
        <v>1513</v>
      </c>
      <c r="F85" s="189" t="s">
        <v>1513</v>
      </c>
      <c r="G85" s="188">
        <v>6.8360478941488392E-4</v>
      </c>
      <c r="H85" s="31"/>
    </row>
    <row r="86" spans="1:8" x14ac:dyDescent="0.45">
      <c r="A86" s="47" t="s">
        <v>1660</v>
      </c>
      <c r="B86" s="47" t="s">
        <v>1661</v>
      </c>
      <c r="C86" s="189">
        <v>3.4778017083023685E-4</v>
      </c>
      <c r="D86" s="189">
        <v>9.2391547578666048E-5</v>
      </c>
      <c r="E86" s="189" t="s">
        <v>1513</v>
      </c>
      <c r="F86" s="189" t="s">
        <v>1513</v>
      </c>
      <c r="G86" s="188">
        <v>3.244210831286836E-4</v>
      </c>
      <c r="H86" s="31"/>
    </row>
    <row r="87" spans="1:8" hidden="1" outlineLevel="1" x14ac:dyDescent="0.45">
      <c r="A87" s="47" t="s">
        <v>1662</v>
      </c>
      <c r="H87" s="31"/>
    </row>
    <row r="88" spans="1:8" hidden="1" outlineLevel="1" x14ac:dyDescent="0.45">
      <c r="A88" s="47" t="s">
        <v>1663</v>
      </c>
      <c r="H88" s="31"/>
    </row>
    <row r="89" spans="1:8" hidden="1" outlineLevel="1" x14ac:dyDescent="0.45">
      <c r="A89" s="47" t="s">
        <v>1664</v>
      </c>
      <c r="H89" s="31"/>
    </row>
    <row r="90" spans="1:8" hidden="1" outlineLevel="1" x14ac:dyDescent="0.45">
      <c r="A90" s="47" t="s">
        <v>1665</v>
      </c>
      <c r="H90" s="31"/>
    </row>
    <row r="91" spans="1:8" collapsed="1" x14ac:dyDescent="0.45">
      <c r="H91" s="31"/>
    </row>
    <row r="92" spans="1:8" x14ac:dyDescent="0.45">
      <c r="H92" s="31"/>
    </row>
    <row r="93" spans="1:8" x14ac:dyDescent="0.45">
      <c r="H93" s="31"/>
    </row>
    <row r="94" spans="1:8" x14ac:dyDescent="0.45">
      <c r="H94" s="31"/>
    </row>
    <row r="95" spans="1:8" x14ac:dyDescent="0.45">
      <c r="H95" s="31"/>
    </row>
    <row r="96" spans="1:8" x14ac:dyDescent="0.45">
      <c r="H96" s="31"/>
    </row>
    <row r="97" spans="8:8" x14ac:dyDescent="0.45">
      <c r="H97" s="31"/>
    </row>
    <row r="98" spans="8:8" x14ac:dyDescent="0.45">
      <c r="H98" s="31"/>
    </row>
    <row r="99" spans="8:8" x14ac:dyDescent="0.45">
      <c r="H99" s="31"/>
    </row>
    <row r="100" spans="8:8" x14ac:dyDescent="0.45">
      <c r="H100" s="31"/>
    </row>
    <row r="101" spans="8:8" x14ac:dyDescent="0.45">
      <c r="H101" s="31"/>
    </row>
    <row r="102" spans="8:8" x14ac:dyDescent="0.45">
      <c r="H102" s="31"/>
    </row>
    <row r="103" spans="8:8" x14ac:dyDescent="0.45">
      <c r="H103" s="31"/>
    </row>
    <row r="104" spans="8:8" x14ac:dyDescent="0.45">
      <c r="H104" s="31"/>
    </row>
    <row r="105" spans="8:8" x14ac:dyDescent="0.45">
      <c r="H105" s="31"/>
    </row>
    <row r="106" spans="8:8" x14ac:dyDescent="0.45">
      <c r="H106" s="31"/>
    </row>
    <row r="107" spans="8:8" x14ac:dyDescent="0.45">
      <c r="H107" s="31"/>
    </row>
    <row r="108" spans="8:8" x14ac:dyDescent="0.45">
      <c r="H108" s="31"/>
    </row>
    <row r="109" spans="8:8" x14ac:dyDescent="0.45">
      <c r="H109" s="31"/>
    </row>
    <row r="110" spans="8:8" x14ac:dyDescent="0.45">
      <c r="H110" s="31"/>
    </row>
    <row r="111" spans="8:8" x14ac:dyDescent="0.45">
      <c r="H111" s="31"/>
    </row>
    <row r="112" spans="8:8" x14ac:dyDescent="0.45">
      <c r="H112" s="31"/>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a3390-c423-474c-960f-92188b1739d0"/>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fbcf2c2d4c60594c470dc480765aa2d4">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05a6b3d358d8b8d9aa4a852e7ff8f557"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5a7a3390-c423-474c-960f-92188b1739d0"/>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a2bab957-b2e6-4027-83c6-98d0a123ed83"/>
    <ds:schemaRef ds:uri="http://schemas.openxmlformats.org/package/2006/metadata/core-properties"/>
    <ds:schemaRef ds:uri="http://schemas.microsoft.com/office/2006/metadata/properties"/>
    <ds:schemaRef ds:uri="0f814dbf-5c3b-4a34-a9e6-338c55cbfb2c"/>
    <ds:schemaRef ds:uri="18c4127c-499e-4e90-9107-f0e7932c14ad"/>
    <ds:schemaRef ds:uri="http://www.w3.org/XML/1998/namespace"/>
  </ds:schemaRefs>
</ds:datastoreItem>
</file>

<file path=customXml/itemProps2.xml><?xml version="1.0" encoding="utf-8"?>
<ds:datastoreItem xmlns:ds="http://schemas.openxmlformats.org/officeDocument/2006/customXml" ds:itemID="{06B9DE4A-1B25-428A-89F3-0B0A85098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Introduction</vt:lpstr>
      <vt:lpstr>A. HTT General</vt:lpstr>
      <vt:lpstr>B1. HTT Mortgage Assets</vt:lpstr>
      <vt:lpstr>C. HTT Harmonised Glossary</vt:lpstr>
      <vt:lpstr>Disclaimer</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Perez Perez, Susana</cp:lastModifiedBy>
  <dcterms:created xsi:type="dcterms:W3CDTF">2025-09-04T15:20:53Z</dcterms:created>
  <dcterms:modified xsi:type="dcterms:W3CDTF">2026-02-09T08:06:59Z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