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Grupos_Trabajo\WEB_CORPORATIVA\informacion-general\emisiones-vigentes\colateral-cedulas-hipotecarias-covered-bond-label\CBL 31-12-19\"/>
    </mc:Choice>
  </mc:AlternateContent>
  <bookViews>
    <workbookView xWindow="0" yWindow="0" windowWidth="15930" windowHeight="10350" firstSheet="1" activeTab="1"/>
  </bookViews>
  <sheets>
    <sheet name="DETALLE" sheetId="21" state="hidden" r:id="rId1"/>
    <sheet name="Introduction" sheetId="5" r:id="rId2"/>
    <sheet name="A. HTT General" sheetId="8" r:id="rId3"/>
    <sheet name="B1. HTT Mortgage Assets" sheetId="9" r:id="rId4"/>
    <sheet name="C. HTT Harmonised Glossary" sheetId="12" r:id="rId5"/>
    <sheet name="Disclaimer" sheetId="13" r:id="rId6"/>
    <sheet name="E. Optional ECB-ECAIs data" sheetId="18" r:id="rId7"/>
  </sheets>
  <externalReferences>
    <externalReference r:id="rId8"/>
    <externalReference r:id="rId9"/>
  </externalReferences>
  <definedNames>
    <definedName name="_xlnm._FilterDatabase" localSheetId="2" hidden="1">'A. HTT General'!$L$112:$L$126</definedName>
    <definedName name="_xlnm._FilterDatabase" localSheetId="3" hidden="1">'B1. HTT Mortgage Assets'!$A$11:$D$187</definedName>
    <definedName name="acceptable_use_policy" localSheetId="5">Disclaimer!#REF!</definedName>
    <definedName name="ALAVA">#REF!</definedName>
    <definedName name="ALBACETE">#REF!</definedName>
    <definedName name="ALICANTE">#REF!</definedName>
    <definedName name="ALMERIA">#REF!</definedName>
    <definedName name="AmortisingTypes">[1]Lists!$E$56:$E$58</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5">Disclaimer!$A$1:$A$170</definedName>
    <definedName name="_xlnm.Print_Area" localSheetId="6">'E. Optional ECB-ECAIs data'!$A$2:$G$72</definedName>
    <definedName name="_xlnm.Print_Area" localSheetId="1">Introduction!$B$2:$J$40</definedName>
    <definedName name="Assets_Backing">[1]Lists!$G$32:$G$34</definedName>
    <definedName name="ASTURIAS">#REF!</definedName>
    <definedName name="AVILA">#REF!</definedName>
    <definedName name="BADAJOZ">#REF!</definedName>
    <definedName name="BALEARES">#REF!</definedName>
    <definedName name="BARCELONA">#REF!</definedName>
    <definedName name="BURGOS">#REF!</definedName>
    <definedName name="CACERES">#REF!</definedName>
    <definedName name="CADIZ">#REF!</definedName>
    <definedName name="CANTABRIA">#REF!</definedName>
    <definedName name="CASTELLON">#REF!</definedName>
    <definedName name="CEUTA">#REF!</definedName>
    <definedName name="CIUDAD_REAL">#REF!</definedName>
    <definedName name="Collateral">OFFSET([2]Lookups!$AS$3,0,0,COUNTA([2]Lookups!$AS$1:$AS$65536)-2,1)</definedName>
    <definedName name="ComLbL_Balance">#REF!</definedName>
    <definedName name="ComLbL_MainCountry">#REF!</definedName>
    <definedName name="ComLbLAlt1">#REF!</definedName>
    <definedName name="ComLbLAlt2">#REF!</definedName>
    <definedName name="ComLbLAlt3">#REF!</definedName>
    <definedName name="ComLbLNoLoans">#REF!</definedName>
    <definedName name="Commercial_Types">[1]Lists!$A$123:$A$140</definedName>
    <definedName name="CommercialCollateralTypes">[1]Lists!$A$55:$A$66</definedName>
    <definedName name="CORDOBA">#REF!</definedName>
    <definedName name="CountriesEEA">[1]Lists!$A$193:$A$219</definedName>
    <definedName name="CountryList">[1]Lists!$E$194:$E$217</definedName>
    <definedName name="CUENCA">#REF!</definedName>
    <definedName name="Currency">OFFSET([2]Lookups!$N$3,0,0,COUNTA([2]Lookups!$N$1:$N$65536)-2,1)</definedName>
    <definedName name="DatosExternos_2" localSheetId="0" hidden="1">DETALLE!$A$1:$F$109</definedName>
    <definedName name="Debtor_Type">[1]Lists!$E$81:$E$85</definedName>
    <definedName name="Eligible_Ineligible">[1]Lists!$I$51:$I$52</definedName>
    <definedName name="Fixed_Floating">[1]Lists!$F$56:$F$57</definedName>
    <definedName name="France_Region">[1]Lists!$I$6:$I$34</definedName>
    <definedName name="Frequency">[1]Lists!$E$41:$E$42</definedName>
    <definedName name="Frequency4">[1]Lists!$F$60:$F$64</definedName>
    <definedName name="Frequency5">[1]Lists!$E$60:$E$63,[1]Lists!$E$65</definedName>
    <definedName name="Frequency6">[1]Lists!$G$67:$G$71</definedName>
    <definedName name="Frequency7">[1]Lists!$E$60:$E$65</definedName>
    <definedName name="FX">[1]Lists!$B$6:$B$29</definedName>
    <definedName name="FX_2">[1]Lists!$B$6:$B$30</definedName>
    <definedName name="general_tc" localSheetId="5">Disclaimer!$A$61</definedName>
    <definedName name="GIRONA">#REF!</definedName>
    <definedName name="GRANADA">#REF!</definedName>
    <definedName name="GUADALAJARA">#REF!</definedName>
    <definedName name="GUIPUZCOA">#REF!</definedName>
    <definedName name="HUELVA">#REF!</definedName>
    <definedName name="HUESCA">#REF!</definedName>
    <definedName name="Input_R_90dArrears">#REF!</definedName>
    <definedName name="Input_R_AvLoanBalance">#REF!</definedName>
    <definedName name="Input_R_AVMConfidenceLevelTotal_One">#REF!</definedName>
    <definedName name="Input_R_AVMConfidenceLevelTotal_Two">#REF!</definedName>
    <definedName name="Input_R_Country">#REF!</definedName>
    <definedName name="Input_R_CreditHistoryTotal">#REF!</definedName>
    <definedName name="Input_R_EmplLoans">#REF!</definedName>
    <definedName name="Input_R_EmploymentTypeTotal">#REF!</definedName>
    <definedName name="Input_R_IndexedLTVDistributionTotal">#REF!</definedName>
    <definedName name="Input_R_IndexedNumberBorrowers">#REF!</definedName>
    <definedName name="Input_R_InterestPaymentFrequencyTotal">#REF!</definedName>
    <definedName name="Input_R_InterestRateTypeTotal">#REF!</definedName>
    <definedName name="Input_R_LoanPurposeTotal">#REF!</definedName>
    <definedName name="Input_R_LoansInArrearsTotal">#REF!</definedName>
    <definedName name="Input_R_NoBorrowers">#REF!</definedName>
    <definedName name="Input_R_NoOfLoans">#REF!</definedName>
    <definedName name="Input_R_NoProperties">#REF!</definedName>
    <definedName name="Input_R_NumberBorrowers">#REF!</definedName>
    <definedName name="Input_R_OccupancyTypeTotal">#REF!</definedName>
    <definedName name="Input_R_PrincipalPaymentFrequencyTotal">#REF!</definedName>
    <definedName name="Input_R_PriorRanksTotal">#REF!</definedName>
    <definedName name="Input_R_PropertyTypeTotal">#REF!</definedName>
    <definedName name="Input_R_ProvisionedLoansTotal">#REF!</definedName>
    <definedName name="Input_R_RegionsTotal">#REF!</definedName>
    <definedName name="Input_R_SeasoningTotal">#REF!</definedName>
    <definedName name="Input_R_TotalLoanBalance">#REF!</definedName>
    <definedName name="Input_R_Transpose_AVMConfidenceLevelTotal_One">#REF!</definedName>
    <definedName name="Input_R_Transpose_AVMConfidenceLevelTotal_Two">#REF!</definedName>
    <definedName name="Input_R_Transpose_CreditHistoryBands">#REF!</definedName>
    <definedName name="Input_R_Transpose_EmploymentTypeBands">#REF!</definedName>
    <definedName name="Input_R_Transpose_InterestPaymentFrequencyBands">#REF!</definedName>
    <definedName name="Input_R_Transpose_InterestRateTypeBands">#REF!</definedName>
    <definedName name="Input_R_Transpose_LoanPurposeBands">#REF!</definedName>
    <definedName name="Input_R_Transpose_LoansInArrearsBands">#REF!</definedName>
    <definedName name="Input_R_Transpose_OccupancyTypeBands">#REF!</definedName>
    <definedName name="Input_R_Transpose_PrincipalPaymentFrequencyBands">#REF!</definedName>
    <definedName name="Input_R_Transpose_PriorRanks">#REF!,#REF!,#REF!,#REF!,#REF!,#REF!,#REF!,#REF!,#REF!,#REF!,#REF!</definedName>
    <definedName name="Input_R_Transpose_PropertyTypeBands">#REF!</definedName>
    <definedName name="Input_R_Transpose_ProvisionedLoansBands">#REF!</definedName>
    <definedName name="Input_R_Transpose_Regions">#REF!</definedName>
    <definedName name="Input_R_Transpose_SeasoningBands">#REF!</definedName>
    <definedName name="Input_R_UnindexedLTVDistributionTotal">#REF!</definedName>
    <definedName name="Input_R_VARmortgages">#REF!</definedName>
    <definedName name="Input_R_WAIRfixed">#REF!</definedName>
    <definedName name="Input_R_WAIRFloat">#REF!</definedName>
    <definedName name="Input_R_WAIRfloatLastQ">#REF!</definedName>
    <definedName name="Input_R_WALTV">#REF!</definedName>
    <definedName name="Input_R_WAmarginFixed">#REF!</definedName>
    <definedName name="Input_R_WAmarginFixedQ">#REF!</definedName>
    <definedName name="Input_R_WAmarginFloat">#REF!</definedName>
    <definedName name="Input_R_WARemTerm">#REF!</definedName>
    <definedName name="Input_R_WASeasoning">#REF!</definedName>
    <definedName name="IR_Type">[1]Lists!$G$37:$G$42</definedName>
    <definedName name="JAEN">#REF!</definedName>
    <definedName name="LA_CORUÑA">#REF!</definedName>
    <definedName name="LA_RIOJA">#REF!</definedName>
    <definedName name="LAS_PALMAS">#REF!</definedName>
    <definedName name="LEON">#REF!</definedName>
    <definedName name="LERIDA">#REF!</definedName>
    <definedName name="Lists_GOS">[1]Lists!$C$162:$C$164</definedName>
    <definedName name="Lists_Sector">[1]Lists!$A$162:$A$177</definedName>
    <definedName name="LUGO">#REF!</definedName>
    <definedName name="MADRID">#REF!</definedName>
    <definedName name="MALAGA">#REF!</definedName>
    <definedName name="MaturityReason">OFFSET([2]Lookups!$AU$3,0,0,COUNTA([2]Lookups!$AU$1:$AU$65536)-2,1)</definedName>
    <definedName name="MELILLA">#REF!</definedName>
    <definedName name="Moodys_Scale">[1]Lists!$A$99:$A$117</definedName>
    <definedName name="MURCIA">#REF!</definedName>
    <definedName name="NAVARRA">#REF!</definedName>
    <definedName name="Nominal_NPV">[1]Lists!$I$48:$I$49</definedName>
    <definedName name="ORENSE">#REF!</definedName>
    <definedName name="Overview_Residential">#REF!</definedName>
    <definedName name="PALENCIA">#REF!</definedName>
    <definedName name="Performing2">[1]Lists!$E$70:$E$78</definedName>
    <definedName name="PONTEVEDRA">#REF!</definedName>
    <definedName name="Prepayment">[1]Lists!$I$45:$I$46</definedName>
    <definedName name="Principal_repayment_Patern">[1]Lists!$I$56:$I$63</definedName>
    <definedName name="privacy_policy" localSheetId="5">Disclaimer!$A$136</definedName>
    <definedName name="PrivateFlag">OFFSET([2]Lookups!$R$3,0,0,COUNTA([2]Lookups!$R$1:$R$65536)-2,1)</definedName>
    <definedName name="PRP">'[1]Commercial Stratified'!$B$224:$B$230</definedName>
    <definedName name="PublicSectorOptions">[1]Lists!$K$35:$K$44</definedName>
    <definedName name="RatingAction">OFFSET([2]Lookups!$A$3,0,0,COUNTA([2]Lookups!$A$1:$A$65536)-2,1)</definedName>
    <definedName name="RatingActionList">OFFSET([2]Lookups!$A$3,0,0,COUNTA([2]Lookups!$A$1:$A$65536)-2,2)</definedName>
    <definedName name="RatingCode">OFFSET([2]Lookups!$H$3,0,0,COUNTA([2]Lookups!$H$1:$H$65536)-2,1)</definedName>
    <definedName name="RatingCodeList">OFFSET([2]Lookups!$H$3,0,0,COUNTA([2]Lookups!$H$1:$H$65536)-2,5)</definedName>
    <definedName name="RatingReason">OFFSET([2]Lookups!$AX$3,0,0,COUNTA([2]Lookups!$AX$1:$AX$65536)-2,1)</definedName>
    <definedName name="RatingRecovery">OFFSET([2]Lookups!$D$3,0,0,COUNTA([2]Lookups!$D$1:$D$65536)-2,1)</definedName>
    <definedName name="RatingRecoveryList">OFFSET([2]Lookups!$D$3,0,0,COUNTA([2]Lookups!$D$1:$D$65536)-2,2)</definedName>
    <definedName name="Resi_Alt1">#REF!</definedName>
    <definedName name="Resi_Alt2">#REF!</definedName>
    <definedName name="Resi_Alt3">#REF!</definedName>
    <definedName name="RMG_DEAL_LEVEL_DATA">#REF!</definedName>
    <definedName name="RNG_ARROWS">#REF!</definedName>
    <definedName name="RNG_CHART_PERFORMANCE_DATA">#REF!</definedName>
    <definedName name="RNG_CHART1">#REF!</definedName>
    <definedName name="RNG_CHART2">#REF!</definedName>
    <definedName name="RNG_CHART3">#REF!</definedName>
    <definedName name="RNG_CHART4">#REF!</definedName>
    <definedName name="RNG_CHART5">#REF!</definedName>
    <definedName name="RNG_CHART6">#REF!</definedName>
    <definedName name="RNG_CLASS_CE">#REF!</definedName>
    <definedName name="RNG_CLASS_CE_ABS">#REF!</definedName>
    <definedName name="RNG_CLASS_DATA">#REF!</definedName>
    <definedName name="RNG_CURRENT_DATE">#REF!</definedName>
    <definedName name="RNG_DATE">#REF!</definedName>
    <definedName name="RNG_DEAL_LEVEL_INFO">#REF!</definedName>
    <definedName name="RNG_DEAL_NAME">#REF!</definedName>
    <definedName name="RNG_DROP_CHARTS">#REF!</definedName>
    <definedName name="RNG_HYP">#REF!</definedName>
    <definedName name="RNG_Industry">#REF!</definedName>
    <definedName name="RNG_INFORMATION">#REF!</definedName>
    <definedName name="RNG_LAST_DATE">#REF!</definedName>
    <definedName name="RNG_PERFORM_SUM_ABS">#REF!</definedName>
    <definedName name="RNG_PERFORM_SUM_PERCENT">#REF!</definedName>
    <definedName name="RNG_PERFORMANCE">#REF!</definedName>
    <definedName name="RNG_PERFORMANCE_ABS">#REF!</definedName>
    <definedName name="RNG_PERFORMANCE_Number">#REF!</definedName>
    <definedName name="RNG_PERFORMANCE_SUMMARY">#REF!</definedName>
    <definedName name="RNG_PREPAYMENT">#REF!</definedName>
    <definedName name="RNG_PREVIOUS_DATE">#REF!</definedName>
    <definedName name="RNG_RATING_DIS">#REF!</definedName>
    <definedName name="RNG_ROW_DOWN">#REF!</definedName>
    <definedName name="SALAMANCA">#REF!</definedName>
    <definedName name="SANTA_CRUZ_DE_TENERIFE">#REF!</definedName>
    <definedName name="SEGOVIA">#REF!</definedName>
    <definedName name="SEVILLA">#REF!</definedName>
    <definedName name="SININFORMAR">#REF!</definedName>
    <definedName name="SORIA">#REF!</definedName>
    <definedName name="Static_Dynamic">[1]Lists!$I$41:$I$42</definedName>
    <definedName name="Swap_Profile">[1]Lists!$A$81:$A$83</definedName>
    <definedName name="Tabla_DatosExternos">Tabla_DatosExternos3[]</definedName>
    <definedName name="TARRAGONA">#REF!</definedName>
    <definedName name="Tenant_Weighting">[1]Lists!$E$102:$E$105</definedName>
    <definedName name="TERUEL">#REF!</definedName>
    <definedName name="Timeframe_DSCR">[1]Lists!$A$91:$A$95</definedName>
    <definedName name="_xlnm.Print_Titles" localSheetId="5">Disclaimer!$2:$2</definedName>
    <definedName name="TOLEDO">#REF!</definedName>
    <definedName name="UM_CoveredBondsBalance">'A. HTT General'!$C$33</definedName>
    <definedName name="VALENCIA">#REF!</definedName>
    <definedName name="VALLADOLID">#REF!</definedName>
    <definedName name="Value_Type">[1]Lists!$A$87:$A$89</definedName>
    <definedName name="Value_Type2">[1]Lists!$A$87:$A$88</definedName>
    <definedName name="Versions">[1]Lists!$A$69:$A$75</definedName>
    <definedName name="VIZCAYA">#REF!</definedName>
    <definedName name="WatchOutlook">OFFSET([2]Lookups!$T$3,0,0,COUNTA([2]Lookups!$T$1:$T$65536)-2,1)</definedName>
    <definedName name="WatchOutlookList">OFFSET([2]Lookups!$T$3,0,0,COUNTA([2]Lookups!$T$1:$T$65536)-2,2)</definedName>
    <definedName name="Yes_No">[1]Lists!$E$37:$E$38</definedName>
    <definedName name="YNU">[1]Lists!$A$180:$A$182</definedName>
    <definedName name="ZAMORA">#REF!</definedName>
    <definedName name="ZARAGOZA">#REF!</definedName>
  </definedNames>
  <calcPr calcId="162913"/>
</workbook>
</file>

<file path=xl/calcChain.xml><?xml version="1.0" encoding="utf-8"?>
<calcChain xmlns="http://schemas.openxmlformats.org/spreadsheetml/2006/main">
  <c r="F45" i="9" l="1"/>
  <c r="F46" i="9"/>
  <c r="F47" i="9"/>
  <c r="F48" i="9"/>
  <c r="F49" i="9"/>
  <c r="F50" i="9"/>
  <c r="F51" i="9"/>
  <c r="F52" i="9"/>
  <c r="F53" i="9"/>
  <c r="F54" i="9"/>
  <c r="F55" i="9"/>
  <c r="F56" i="9"/>
  <c r="F57" i="9"/>
  <c r="F58" i="9"/>
  <c r="F59" i="9"/>
  <c r="F60" i="9"/>
  <c r="F61" i="9"/>
  <c r="F62" i="9"/>
  <c r="F63" i="9"/>
  <c r="F64" i="9"/>
  <c r="F65" i="9"/>
  <c r="F66" i="9"/>
  <c r="F67" i="9"/>
  <c r="F68" i="9"/>
  <c r="F69" i="9"/>
  <c r="F70" i="9"/>
  <c r="F71" i="9"/>
  <c r="F72" i="9"/>
  <c r="F74" i="9"/>
  <c r="F75" i="9"/>
  <c r="F76" i="9"/>
  <c r="D180" i="9" l="1"/>
  <c r="C180" i="9"/>
  <c r="C288" i="9" l="1"/>
  <c r="C187" i="9"/>
  <c r="C365" i="9" l="1"/>
  <c r="C370" i="9" l="1"/>
  <c r="C369" i="9"/>
  <c r="C368" i="9"/>
  <c r="C367" i="9"/>
  <c r="C366" i="9"/>
  <c r="C364" i="9"/>
  <c r="C363" i="9"/>
  <c r="C362" i="9"/>
  <c r="C361" i="9"/>
  <c r="C317" i="9"/>
  <c r="C327" i="9"/>
  <c r="C326" i="9"/>
  <c r="C325" i="9"/>
  <c r="C324" i="9"/>
  <c r="C323" i="9"/>
  <c r="C322" i="9"/>
  <c r="C321" i="9"/>
  <c r="C320" i="9"/>
  <c r="C295" i="9"/>
  <c r="C294" i="9"/>
  <c r="C293" i="9"/>
  <c r="C292" i="9"/>
  <c r="C291" i="9"/>
  <c r="C296" i="9"/>
  <c r="C279" i="9"/>
  <c r="C278" i="9"/>
  <c r="C277" i="9"/>
  <c r="C264" i="9"/>
  <c r="C263" i="9"/>
  <c r="C262" i="9"/>
  <c r="C261" i="9"/>
  <c r="C260" i="9"/>
  <c r="C216" i="9"/>
  <c r="C226" i="9"/>
  <c r="C225" i="9"/>
  <c r="C224" i="9"/>
  <c r="C223" i="9"/>
  <c r="C222" i="9"/>
  <c r="C221" i="9"/>
  <c r="C220" i="9"/>
  <c r="C219" i="9"/>
  <c r="D193" i="9"/>
  <c r="D192" i="9"/>
  <c r="D191" i="9"/>
  <c r="D190" i="9"/>
  <c r="D194" i="9"/>
  <c r="D195" i="9"/>
  <c r="C195" i="9"/>
  <c r="C194" i="9"/>
  <c r="C193" i="9"/>
  <c r="C192" i="9"/>
  <c r="C191" i="9"/>
  <c r="C190" i="9"/>
  <c r="D174" i="9"/>
  <c r="D173" i="9"/>
  <c r="D172" i="9"/>
  <c r="D171" i="9"/>
  <c r="D170" i="9"/>
  <c r="C174" i="9"/>
  <c r="C173" i="9"/>
  <c r="C172" i="9"/>
  <c r="C171" i="9"/>
  <c r="C170" i="9"/>
  <c r="D162" i="9"/>
  <c r="D161" i="9"/>
  <c r="D160" i="9"/>
  <c r="C162" i="9"/>
  <c r="C161" i="9"/>
  <c r="C160" i="9"/>
  <c r="D152" i="9"/>
  <c r="D151" i="9"/>
  <c r="D150" i="9"/>
  <c r="C152" i="9"/>
  <c r="C151" i="9"/>
  <c r="C150" i="9"/>
  <c r="D76" i="9"/>
  <c r="D75" i="9"/>
  <c r="D74" i="9"/>
  <c r="D72" i="9"/>
  <c r="D71" i="9"/>
  <c r="D70" i="9"/>
  <c r="D69" i="9"/>
  <c r="D68" i="9"/>
  <c r="D67" i="9"/>
  <c r="D66" i="9"/>
  <c r="D65" i="9"/>
  <c r="D64" i="9"/>
  <c r="D63" i="9"/>
  <c r="D62" i="9"/>
  <c r="D61" i="9"/>
  <c r="D60" i="9"/>
  <c r="D59" i="9"/>
  <c r="D58" i="9"/>
  <c r="D57" i="9"/>
  <c r="D56" i="9"/>
  <c r="D55" i="9"/>
  <c r="D54" i="9"/>
  <c r="D53" i="9"/>
  <c r="D52" i="9"/>
  <c r="D51" i="9"/>
  <c r="D50" i="9"/>
  <c r="D49" i="9"/>
  <c r="D48" i="9"/>
  <c r="D47" i="9"/>
  <c r="D46" i="9"/>
  <c r="D45" i="9"/>
  <c r="D320" i="9" l="1"/>
  <c r="D321" i="9"/>
  <c r="D322" i="9"/>
  <c r="D323" i="9"/>
  <c r="D324" i="9"/>
  <c r="D325" i="9"/>
  <c r="D326" i="9"/>
  <c r="D327" i="9"/>
  <c r="D291" i="9"/>
  <c r="D292" i="9"/>
  <c r="D293" i="9"/>
  <c r="D294" i="9"/>
  <c r="D295" i="9"/>
  <c r="D296" i="9"/>
  <c r="D219" i="9"/>
  <c r="D220" i="9"/>
  <c r="D221" i="9"/>
  <c r="D222" i="9"/>
  <c r="D223" i="9"/>
  <c r="D224" i="9"/>
  <c r="D225" i="9"/>
  <c r="D226" i="9"/>
  <c r="D288" i="9"/>
  <c r="D187" i="9" l="1"/>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C328" i="9"/>
  <c r="D315" i="9"/>
  <c r="G313" i="9" s="1"/>
  <c r="C315" i="9"/>
  <c r="D249" i="9"/>
  <c r="G247" i="9" s="1"/>
  <c r="C249" i="9"/>
  <c r="F252" i="9" s="1"/>
  <c r="D227" i="9"/>
  <c r="C227" i="9"/>
  <c r="F219" i="9" s="1"/>
  <c r="D214" i="9"/>
  <c r="C214" i="9"/>
  <c r="D77" i="9"/>
  <c r="C77" i="9"/>
  <c r="D73" i="9"/>
  <c r="C73"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102" i="9" l="1"/>
  <c r="F174" i="9"/>
  <c r="F161" i="9"/>
  <c r="F170" i="9"/>
  <c r="F109" i="9"/>
  <c r="F151" i="9"/>
  <c r="F171" i="9"/>
  <c r="F107" i="9"/>
  <c r="F104" i="9"/>
  <c r="F114" i="9"/>
  <c r="F113" i="9"/>
  <c r="F103" i="9"/>
  <c r="F100" i="9"/>
  <c r="F110" i="9"/>
  <c r="F172" i="9"/>
  <c r="F105" i="9"/>
  <c r="F115" i="9"/>
  <c r="F160" i="9"/>
  <c r="F99" i="9"/>
  <c r="F112" i="9"/>
  <c r="F150" i="9"/>
  <c r="F106" i="9"/>
  <c r="F101" i="9"/>
  <c r="F116" i="9"/>
  <c r="F162" i="9"/>
  <c r="F117" i="9"/>
  <c r="F111" i="9"/>
  <c r="F108" i="9"/>
  <c r="F173" i="9"/>
  <c r="F180" i="9"/>
  <c r="F303" i="9"/>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50" i="9"/>
  <c r="F344" i="9"/>
  <c r="G254" i="9"/>
  <c r="G346" i="9"/>
  <c r="F245" i="9"/>
  <c r="F291" i="9"/>
  <c r="F324" i="9"/>
  <c r="F348" i="9"/>
  <c r="F355" i="9"/>
  <c r="F241" i="9"/>
  <c r="F320"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26" i="9"/>
  <c r="F224" i="9"/>
  <c r="F222" i="9"/>
  <c r="F220" i="9"/>
  <c r="F225" i="9"/>
  <c r="F221" i="9"/>
  <c r="G86" i="8"/>
  <c r="G81" i="8"/>
  <c r="G79" i="8"/>
  <c r="G76" i="8"/>
  <c r="G74" i="8"/>
  <c r="G72" i="8"/>
  <c r="G70" i="8"/>
  <c r="G87" i="8"/>
  <c r="G104" i="8"/>
  <c r="G102" i="8"/>
  <c r="G220" i="8"/>
  <c r="F255" i="9"/>
  <c r="F253" i="9"/>
  <c r="F251" i="9"/>
  <c r="F248" i="9"/>
  <c r="F246" i="9"/>
  <c r="F244" i="9"/>
  <c r="F242" i="9"/>
  <c r="F254" i="9"/>
  <c r="F250" i="9"/>
  <c r="F247" i="9"/>
  <c r="F243" i="9"/>
  <c r="F295" i="9"/>
  <c r="F311" i="9"/>
  <c r="F13" i="9"/>
  <c r="G226" i="9"/>
  <c r="G224" i="9"/>
  <c r="G222" i="9"/>
  <c r="G220" i="9"/>
  <c r="G255" i="9"/>
  <c r="G253" i="9"/>
  <c r="G251" i="9"/>
  <c r="G248" i="9"/>
  <c r="G246" i="9"/>
  <c r="G244" i="9"/>
  <c r="G242" i="9"/>
  <c r="G252" i="9"/>
  <c r="G314" i="9"/>
  <c r="G312" i="9"/>
  <c r="G310" i="9"/>
  <c r="G308" i="9"/>
  <c r="G306" i="9"/>
  <c r="G304" i="9"/>
  <c r="G302" i="9"/>
  <c r="G300" i="9"/>
  <c r="G298" i="9"/>
  <c r="G296" i="9"/>
  <c r="G294" i="9"/>
  <c r="G292" i="9"/>
  <c r="G322" i="9"/>
  <c r="G326" i="9"/>
  <c r="G344" i="9"/>
  <c r="G348" i="9"/>
  <c r="G351" i="9"/>
  <c r="F327" i="9"/>
  <c r="F325" i="9"/>
  <c r="F323" i="9"/>
  <c r="F321" i="9"/>
  <c r="F356" i="9"/>
  <c r="F354" i="9"/>
  <c r="F352" i="9"/>
  <c r="F349" i="9"/>
  <c r="F347" i="9"/>
  <c r="F345" i="9"/>
  <c r="F343" i="9"/>
  <c r="F353" i="9"/>
  <c r="G327" i="9"/>
  <c r="G325" i="9"/>
  <c r="G323" i="9"/>
  <c r="G321" i="9"/>
  <c r="G356" i="9"/>
  <c r="G354" i="9"/>
  <c r="G352" i="9"/>
  <c r="G349" i="9"/>
  <c r="G347" i="9"/>
  <c r="G345" i="9"/>
  <c r="G343" i="9"/>
  <c r="G353" i="9"/>
  <c r="F44" i="9" l="1"/>
  <c r="F73" i="9"/>
  <c r="F77" i="9"/>
  <c r="F167" i="8"/>
  <c r="F129" i="8"/>
  <c r="F155" i="8"/>
  <c r="F77" i="8"/>
  <c r="F100" i="8"/>
  <c r="F208" i="8"/>
  <c r="F58" i="8"/>
  <c r="G155" i="8"/>
  <c r="G214" i="9"/>
  <c r="G129" i="8"/>
  <c r="G100" i="8"/>
  <c r="G315" i="9"/>
  <c r="G249" i="9"/>
  <c r="G328" i="9"/>
  <c r="G227" i="9"/>
  <c r="F15" i="9"/>
  <c r="F249" i="9"/>
  <c r="F315" i="9"/>
  <c r="F328" i="9"/>
  <c r="G350" i="9"/>
  <c r="F350" i="9"/>
  <c r="F227" i="9"/>
  <c r="G77" i="8"/>
  <c r="F214" i="9"/>
</calcChain>
</file>

<file path=xl/connections.xml><?xml version="1.0" encoding="utf-8"?>
<connections xmlns="http://schemas.openxmlformats.org/spreadsheetml/2006/main">
  <connection id="1" name="DETALLE_DATOS" type="1" refreshedVersion="5" background="1" saveData="1">
    <dbPr connection="DSN=teradata;UID=;DATABASE=CINF_E; AUTHENTICATION=;" command="SELECT EPIGRAFE, EPIGRAFE_DS,APARTADO,COLUMNA_1,COLUMNA_2,UNIDAD_x000d__x000a_FROM  CORP_CINF.CCH_HTT_MES_x000d__x000a_ORDER BY APARTADO,EPIGRAFE"/>
  </connection>
</connections>
</file>

<file path=xl/sharedStrings.xml><?xml version="1.0" encoding="utf-8"?>
<sst xmlns="http://schemas.openxmlformats.org/spreadsheetml/2006/main" count="2150" uniqueCount="1452">
  <si>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</si>
  <si>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</si>
  <si>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</si>
  <si>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</si>
  <si>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</si>
  <si>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</si>
  <si>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</si>
  <si>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</si>
  <si>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</si>
  <si>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</si>
  <si>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</si>
  <si>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</si>
  <si>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</si>
  <si>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</si>
  <si>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</si>
  <si>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</si>
  <si>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</si>
  <si>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</si>
  <si>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</si>
  <si>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</si>
  <si>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</si>
  <si>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</si>
  <si>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</si>
  <si>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</si>
  <si>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</si>
  <si>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</si>
  <si>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</si>
  <si>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</si>
  <si>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</si>
  <si>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</si>
  <si>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</si>
  <si>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</si>
  <si>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</si>
  <si>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</si>
  <si>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</si>
  <si>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</si>
  <si>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</si>
  <si>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</si>
  <si>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</si>
  <si>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</si>
  <si>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</si>
  <si>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</si>
  <si>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</si>
  <si>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</si>
  <si>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</si>
  <si>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</si>
  <si>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</si>
  <si>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</si>
  <si>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</si>
  <si>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</si>
  <si>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</si>
  <si>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</si>
  <si>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</si>
  <si>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</si>
  <si>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</si>
  <si>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</si>
  <si>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</si>
  <si>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</si>
  <si>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</si>
  <si>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</si>
  <si>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</si>
  <si>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</si>
  <si>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</si>
  <si>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</si>
  <si>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</si>
  <si>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</si>
  <si>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</si>
  <si>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</si>
  <si>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</si>
  <si>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</si>
  <si>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</si>
  <si>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</si>
  <si>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</si>
  <si>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</si>
  <si>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</si>
  <si>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</si>
  <si>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</si>
  <si>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</si>
  <si>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</si>
  <si>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</si>
  <si>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</si>
  <si>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</si>
  <si>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</si>
  <si>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</si>
  <si>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</si>
  <si>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</si>
  <si>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</si>
  <si>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</si>
  <si>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</si>
  <si>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</si>
  <si>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</si>
  <si>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</si>
  <si>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</si>
  <si>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</si>
  <si>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</si>
  <si>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</si>
  <si>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</si>
  <si>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</si>
  <si>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</si>
  <si>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</si>
  <si>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</si>
  <si>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</si>
  <si>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</si>
  <si>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</si>
  <si>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</si>
  <si>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</si>
  <si>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</si>
  <si>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</si>
  <si>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</si>
  <si>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</si>
  <si>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</si>
  <si>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</si>
  <si>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</si>
  <si>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</si>
  <si>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</si>
  <si>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</si>
  <si>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</si>
  <si>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</si>
  <si>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</si>
  <si>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</si>
  <si>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</si>
  <si>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</si>
  <si>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</si>
  <si>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</si>
  <si>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</si>
  <si>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</si>
  <si>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</si>
  <si>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</si>
  <si>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</si>
  <si>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</si>
  <si>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</si>
  <si>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</si>
  <si>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</si>
  <si>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</si>
  <si>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</si>
  <si>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</si>
  <si>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</si>
  <si>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</si>
  <si>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</si>
  <si>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</si>
  <si>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</si>
  <si>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</si>
  <si>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</si>
  <si>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</si>
  <si>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</si>
  <si>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</si>
  <si>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</si>
  <si>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</si>
  <si>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</si>
  <si>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</si>
  <si>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</si>
  <si>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</si>
  <si>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</si>
  <si>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</si>
  <si>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</si>
  <si>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</si>
  <si>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</si>
  <si>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</si>
  <si>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</si>
  <si>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</si>
  <si>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</si>
  <si>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</si>
  <si>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</si>
  <si>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</si>
  <si>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</si>
  <si>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</si>
  <si>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</si>
  <si>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</si>
  <si>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</si>
  <si>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</si>
  <si>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</si>
  <si>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</si>
  <si>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</si>
  <si>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</si>
  <si>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</si>
  <si>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</si>
  <si>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</si>
  <si>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</si>
  <si>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</si>
  <si>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</si>
  <si>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</si>
  <si>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</si>
  <si>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</si>
  <si>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</si>
  <si>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</si>
  <si>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</si>
  <si>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</si>
  <si>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</si>
  <si>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</si>
  <si>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</si>
  <si>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</si>
  <si>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</si>
  <si>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</si>
  <si>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</si>
  <si>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</si>
  <si>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</si>
  <si>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</si>
  <si>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</si>
  <si>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</si>
  <si>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</si>
  <si>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</si>
  <si>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</si>
  <si>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</si>
  <si>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</si>
  <si>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</si>
  <si>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</si>
  <si>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</si>
  <si>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</si>
  <si>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</si>
  <si>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</si>
  <si>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</si>
  <si>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</si>
  <si>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</si>
  <si>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</si>
  <si>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</si>
  <si>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</si>
  <si>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</si>
  <si>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</si>
  <si>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</si>
  <si>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</si>
  <si>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</si>
  <si>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</si>
  <si>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</si>
  <si>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</si>
  <si>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</si>
  <si>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</si>
  <si>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</si>
  <si>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</si>
  <si>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</si>
  <si>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</si>
  <si>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</si>
  <si>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</si>
  <si>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</si>
  <si>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</si>
  <si>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</si>
  <si>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</si>
  <si>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</si>
  <si>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</si>
  <si>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</si>
  <si>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</si>
  <si>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</si>
  <si>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</si>
  <si>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</si>
  <si>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</si>
  <si>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</si>
  <si>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</si>
  <si>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</si>
  <si>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</si>
  <si>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</si>
  <si>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</si>
  <si>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</si>
  <si>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</si>
  <si>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</si>
  <si>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</si>
  <si>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</si>
  <si>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</si>
  <si>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</si>
  <si>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</si>
  <si>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</si>
  <si>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</si>
  <si>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</si>
  <si>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</si>
  <si>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</si>
  <si>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</si>
  <si>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</si>
  <si>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</si>
  <si>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</si>
  <si>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</si>
  <si>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</si>
  <si>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</si>
  <si>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</si>
  <si>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</si>
  <si>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</si>
  <si>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</si>
  <si>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</si>
  <si>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</si>
  <si>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</si>
  <si>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</si>
  <si>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</si>
  <si>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</si>
  <si>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</si>
  <si>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</si>
  <si>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</si>
  <si>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</si>
  <si>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</si>
  <si>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</si>
  <si>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</si>
  <si>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</si>
  <si>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</si>
  <si>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</si>
  <si>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</si>
  <si>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</si>
  <si>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</si>
  <si>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</si>
  <si>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</si>
  <si>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</si>
  <si>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</si>
  <si>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</si>
  <si>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</si>
  <si>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</si>
  <si>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</si>
  <si>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</si>
  <si>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</si>
  <si>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</si>
  <si>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</si>
  <si>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</si>
  <si>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</si>
  <si>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</si>
  <si>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</si>
  <si>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</si>
  <si>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</si>
  <si>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</si>
  <si>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</si>
  <si>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</si>
  <si>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</si>
  <si>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</si>
  <si>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</si>
  <si>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</si>
  <si>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</si>
  <si>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</si>
  <si>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</si>
  <si>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</si>
  <si>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</si>
  <si>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</si>
  <si>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</si>
  <si>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</si>
  <si>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</si>
  <si>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</si>
  <si>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</si>
  <si>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</si>
  <si>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</si>
  <si>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</si>
  <si>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</si>
  <si>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</si>
  <si>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</si>
  <si>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</si>
  <si>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</si>
  <si>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</si>
  <si>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</si>
  <si>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</si>
  <si>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</si>
  <si>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</si>
  <si>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</si>
  <si>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</si>
  <si>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</si>
  <si>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</si>
  <si>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</si>
  <si>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</si>
  <si>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</si>
  <si>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</si>
  <si>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</si>
  <si>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</si>
  <si>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</si>
  <si>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</si>
  <si>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</si>
  <si>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</si>
  <si>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</si>
  <si>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</si>
  <si>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</si>
  <si>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</si>
  <si>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</si>
  <si>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</si>
  <si>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</si>
  <si>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</si>
  <si>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</si>
  <si>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</si>
  <si>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</si>
  <si>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</si>
  <si>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</si>
  <si>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</si>
  <si>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</si>
  <si>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</si>
  <si>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</si>
  <si>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</si>
  <si>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</si>
  <si>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</si>
  <si>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</si>
  <si>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</si>
  <si>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</si>
  <si>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</si>
  <si>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</si>
  <si>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</si>
  <si>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</si>
  <si>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</si>
  <si>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</si>
  <si>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</si>
  <si>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</si>
  <si>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</si>
  <si>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</si>
  <si>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</si>
  <si>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</si>
  <si>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</si>
  <si>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</si>
  <si>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</si>
  <si>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</si>
  <si>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</si>
  <si>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</si>
  <si>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</si>
  <si>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</si>
  <si>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</si>
  <si>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</si>
  <si>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</si>
  <si>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</si>
  <si>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</si>
  <si>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</si>
  <si>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</si>
  <si>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</si>
  <si>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</si>
  <si>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</si>
  <si>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</si>
  <si>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</si>
  <si>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</si>
  <si>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</si>
  <si>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</si>
  <si>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</si>
  <si>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</si>
  <si>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</si>
  <si>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</si>
  <si>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</si>
  <si>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</si>
  <si>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</si>
  <si>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</si>
  <si>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</si>
  <si>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</si>
  <si>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</si>
  <si>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</si>
  <si>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</si>
  <si>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</si>
  <si>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</si>
  <si>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</si>
  <si>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</si>
  <si>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</si>
  <si>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</si>
  <si>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</si>
  <si>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</si>
  <si>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</si>
  <si>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</si>
  <si>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</si>
  <si>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</si>
  <si>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</si>
  <si>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</si>
  <si>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</si>
  <si>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</si>
  <si>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</si>
  <si>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</si>
  <si>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</si>
  <si>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</si>
  <si>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</si>
  <si>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</si>
  <si>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</si>
  <si>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</si>
  <si>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</si>
  <si>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</si>
  <si>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</si>
  <si>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</si>
  <si>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</si>
  <si>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</si>
  <si>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</si>
  <si>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</si>
  <si>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</si>
  <si>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</si>
  <si>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</si>
  <si>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</si>
  <si>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</si>
  <si>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</si>
  <si>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</si>
  <si>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</si>
  <si>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</si>
  <si>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</si>
  <si>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</si>
  <si>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</si>
  <si>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</si>
  <si>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</si>
  <si>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</si>
  <si>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</si>
  <si>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</si>
  <si>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</si>
  <si>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</si>
  <si>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</si>
  <si>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</si>
  <si>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</si>
  <si>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</si>
  <si>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</si>
  <si>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</si>
  <si>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</si>
  <si>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</si>
  <si>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</si>
  <si>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</si>
  <si>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</si>
  <si>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</si>
  <si>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</si>
  <si>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</si>
  <si>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</si>
  <si>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</si>
  <si>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</si>
  <si>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</si>
  <si>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</si>
  <si>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</si>
  <si>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</si>
  <si>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</si>
  <si>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</si>
  <si>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</si>
  <si>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</si>
  <si>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</si>
  <si>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</si>
  <si>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</si>
  <si>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</si>
  <si>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</si>
  <si>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</si>
  <si>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</si>
  <si>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</si>
  <si>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</si>
  <si>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</si>
  <si>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</si>
  <si>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</si>
  <si>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</si>
  <si>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</si>
  <si>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</si>
  <si>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</si>
  <si>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</si>
  <si>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</si>
  <si>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</si>
  <si>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</si>
  <si>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</si>
  <si>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</si>
  <si>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</si>
  <si>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</si>
  <si>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</si>
  <si>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</si>
  <si>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</si>
  <si>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</si>
  <si>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</si>
  <si>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</si>
  <si>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</si>
  <si>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</si>
  <si>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</si>
  <si>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</si>
  <si>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</si>
  <si>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</si>
  <si>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</si>
  <si>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</si>
  <si>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</si>
  <si>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</si>
  <si>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</si>
  <si>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</si>
  <si>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</si>
  <si>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</si>
  <si>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</si>
  <si>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</si>
  <si>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</si>
  <si>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</si>
  <si>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</si>
  <si>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</si>
  <si>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</si>
  <si>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</si>
  <si>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</si>
  <si>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</si>
  <si>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</si>
  <si>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</si>
  <si>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</si>
  <si>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</si>
  <si>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</si>
  <si>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</si>
  <si>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</si>
  <si>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</si>
  <si>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</si>
  <si>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</si>
  <si>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</si>
  <si>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</si>
  <si>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</si>
  <si>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</si>
  <si>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</si>
  <si>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</si>
  <si>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</si>
  <si>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</si>
  <si>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</si>
  <si>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</si>
  <si>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</si>
  <si>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</si>
  <si>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</si>
  <si>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</si>
  <si>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</si>
  <si>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</si>
  <si>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</si>
  <si>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</si>
  <si>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</si>
  <si>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</si>
  <si>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</si>
  <si>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</si>
  <si>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</si>
  <si>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</si>
  <si>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</si>
  <si>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</si>
  <si>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</si>
  <si>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</si>
  <si>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</si>
  <si>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</si>
  <si>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</si>
  <si>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</si>
  <si>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</si>
  <si>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</si>
  <si>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</si>
  <si>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</si>
  <si>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</si>
  <si>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</si>
  <si>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</si>
  <si>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</si>
  <si>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</si>
  <si>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</si>
  <si>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</si>
  <si>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</si>
  <si>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</si>
  <si>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</si>
  <si>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</si>
  <si>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</si>
  <si>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</si>
  <si>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</si>
  <si>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</si>
  <si>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</si>
  <si>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</si>
  <si>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</si>
  <si>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</si>
  <si>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</si>
  <si>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</si>
  <si>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</si>
  <si>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</si>
  <si>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</si>
  <si>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</si>
  <si>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</si>
  <si>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</si>
  <si>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</si>
  <si>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</si>
  <si>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</si>
  <si>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</si>
  <si>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</si>
  <si>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</si>
  <si>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</si>
  <si>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</si>
  <si>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</si>
  <si>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</si>
  <si>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</si>
  <si>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</si>
  <si>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</si>
  <si>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</si>
  <si>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</si>
  <si>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</si>
  <si>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</si>
  <si>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</si>
  <si>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</si>
  <si>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</si>
  <si>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</si>
  <si>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</si>
  <si>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</si>
  <si>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</si>
  <si>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</si>
  <si>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</si>
  <si>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</si>
  <si>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</si>
  <si>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</si>
  <si>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</si>
  <si>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</si>
  <si>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</si>
  <si>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</si>
  <si>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</si>
  <si>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</si>
  <si>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</si>
  <si>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</si>
  <si>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</si>
  <si>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</si>
  <si>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</si>
  <si>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</si>
  <si>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</si>
  <si>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</si>
  <si>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</si>
  <si>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</si>
  <si>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</si>
  <si>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</si>
  <si>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</si>
  <si>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</si>
  <si>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</si>
  <si>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</si>
  <si>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</si>
  <si>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</si>
  <si>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</si>
  <si>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</si>
  <si>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</si>
  <si>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</si>
  <si>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</si>
  <si>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</si>
  <si>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</si>
  <si>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</si>
  <si>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</si>
  <si>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</si>
  <si>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</si>
  <si>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</si>
  <si>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</si>
  <si>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</si>
  <si>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</si>
  <si>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</si>
  <si>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</si>
  <si>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</si>
  <si>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</si>
  <si>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</si>
  <si>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</si>
  <si>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</si>
  <si>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</si>
  <si>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</si>
  <si>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</si>
  <si>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</si>
  <si>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</si>
  <si>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</si>
  <si>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</si>
  <si>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</si>
  <si>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</si>
  <si>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</si>
  <si>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</si>
  <si>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</si>
  <si>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</si>
  <si>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</si>
  <si>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</si>
  <si>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</si>
  <si>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</si>
  <si>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</si>
  <si>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</si>
  <si>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</si>
  <si>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</si>
  <si>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</si>
  <si>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</si>
  <si>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</si>
  <si>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</si>
  <si>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</si>
  <si>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</si>
  <si>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</si>
  <si>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</si>
  <si>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</si>
  <si>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</si>
  <si>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</si>
  <si>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</si>
  <si>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</si>
  <si>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</si>
  <si>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</si>
  <si>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</si>
  <si>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</si>
  <si>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</si>
  <si>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</si>
  <si>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</si>
  <si>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</si>
  <si>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</si>
  <si>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</si>
  <si>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</si>
  <si>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</si>
  <si>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</si>
  <si>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</si>
  <si>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</si>
  <si>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</si>
  <si>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</si>
  <si>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</si>
  <si>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</si>
  <si>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</si>
  <si>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</si>
  <si>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</si>
  <si>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</si>
  <si>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</si>
  <si>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</si>
  <si>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</si>
  <si>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</si>
  <si>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</si>
  <si>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</si>
  <si>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</si>
  <si>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</si>
  <si>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</si>
  <si>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</si>
  <si>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</si>
  <si>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</si>
  <si>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</si>
  <si>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</si>
  <si>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</si>
  <si>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</si>
  <si>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</si>
  <si>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</si>
  <si>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</si>
  <si>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</si>
  <si>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</si>
  <si>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</si>
  <si>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</si>
  <si>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</si>
  <si>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</si>
  <si>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</si>
  <si>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</si>
  <si>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</si>
  <si>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</si>
  <si>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</si>
  <si>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</si>
  <si>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</si>
  <si>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</si>
  <si>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</si>
  <si>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</si>
  <si>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</si>
  <si>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</si>
  <si>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</si>
  <si>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</si>
  <si>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</si>
  <si>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</si>
  <si>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</si>
  <si>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</si>
  <si>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</si>
  <si>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</si>
  <si>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</si>
  <si>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</si>
  <si>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</si>
  <si>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</si>
  <si>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</si>
  <si>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</si>
  <si>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</si>
  <si>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</si>
  <si>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</si>
  <si>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</si>
  <si>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</si>
  <si>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</si>
  <si>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</si>
  <si>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</si>
  <si>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</si>
  <si>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</si>
  <si>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</si>
  <si>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</si>
  <si>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</si>
  <si>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</si>
  <si>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</si>
  <si>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</si>
  <si>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</si>
  <si>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</si>
  <si>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</si>
  <si>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</si>
  <si>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</si>
  <si>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</si>
  <si>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</si>
  <si>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</si>
  <si>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</si>
  <si>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</si>
  <si>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</si>
  <si>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</si>
  <si>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</si>
  <si>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</si>
  <si>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</si>
  <si>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</si>
  <si>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</si>
  <si>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</si>
  <si>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</si>
  <si>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</si>
  <si>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</si>
  <si>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</si>
  <si>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</si>
  <si>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</si>
  <si>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</si>
  <si>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</si>
  <si>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</si>
  <si>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</si>
  <si>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</si>
  <si>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</si>
  <si>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</si>
  <si>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</si>
  <si>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</si>
  <si>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</si>
  <si>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</si>
  <si>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</si>
  <si>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</si>
  <si>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</si>
  <si>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</si>
  <si>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</si>
  <si>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</si>
  <si>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</si>
  <si>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</si>
  <si>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</si>
  <si>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</si>
  <si>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</si>
  <si>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</si>
  <si>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</si>
  <si>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</si>
  <si>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</si>
  <si>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</si>
  <si>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</si>
  <si>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</si>
  <si>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</si>
  <si>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</si>
  <si>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</si>
  <si>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</si>
  <si>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</si>
  <si>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</si>
  <si>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</si>
  <si>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</si>
  <si>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</si>
  <si>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</si>
  <si>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</si>
  <si>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</si>
  <si>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</si>
  <si>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</si>
  <si>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</si>
  <si>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</si>
  <si>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</si>
  <si>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</si>
  <si>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</si>
  <si>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</si>
  <si>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</si>
  <si>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</si>
  <si>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</si>
  <si>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</si>
  <si>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</si>
  <si>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</si>
  <si>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</si>
  <si>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</si>
  <si>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</si>
  <si>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</si>
  <si>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</si>
  <si>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</si>
  <si>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</si>
  <si>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</si>
  <si>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</si>
  <si>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</si>
  <si>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</si>
  <si>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</si>
  <si>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</si>
  <si>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</si>
  <si>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</si>
  <si>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</si>
  <si>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</si>
  <si>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</si>
  <si>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</si>
  <si>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</si>
  <si>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</si>
  <si>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</si>
  <si>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</si>
  <si>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</si>
  <si>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</si>
  <si>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</si>
  <si>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</si>
  <si>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</si>
  <si>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</si>
  <si>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</si>
  <si>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</si>
  <si>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</si>
  <si>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</si>
  <si>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</si>
  <si>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</si>
  <si>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</si>
  <si>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</si>
  <si>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</si>
  <si>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</si>
  <si>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</si>
  <si>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</si>
  <si>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</si>
  <si>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</si>
  <si>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</si>
  <si>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</si>
  <si>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</si>
  <si>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</si>
  <si>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</si>
  <si>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</si>
  <si>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</si>
  <si>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</si>
  <si>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</si>
  <si>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</si>
  <si>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</si>
  <si>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</si>
  <si>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</si>
  <si>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</si>
  <si>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</si>
  <si>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</si>
  <si>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</si>
  <si>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</si>
  <si>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</si>
  <si>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</si>
  <si>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</si>
  <si>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</si>
  <si>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</si>
  <si>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</si>
  <si>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</si>
  <si>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</si>
  <si>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</si>
  <si>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</si>
  <si>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</si>
  <si>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</si>
  <si>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</si>
  <si>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</si>
  <si>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</si>
  <si>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</si>
  <si>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</si>
  <si>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</si>
  <si>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</si>
  <si>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</si>
  <si>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</si>
  <si>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</si>
  <si>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</si>
  <si>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</si>
  <si>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</si>
  <si>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</si>
  <si>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</si>
  <si>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</si>
  <si>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</si>
  <si>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</si>
  <si>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</si>
  <si>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</si>
  <si>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</si>
  <si>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</si>
  <si>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</si>
  <si>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</si>
  <si>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</si>
  <si>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</si>
  <si>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</si>
  <si>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</si>
  <si>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</si>
  <si>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</si>
  <si>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</si>
  <si>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</si>
  <si>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</si>
  <si>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</si>
  <si>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</si>
  <si>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</si>
  <si>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</si>
  <si>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</si>
  <si>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</si>
  <si>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</si>
  <si>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</si>
  <si>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</si>
  <si>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</si>
  <si>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</si>
  <si>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</si>
  <si>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</si>
  <si>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</si>
  <si>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</si>
  <si>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</si>
  <si>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</si>
  <si>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</si>
  <si>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</si>
  <si>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</si>
  <si>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</si>
  <si>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</si>
  <si>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</si>
  <si>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</si>
  <si>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</si>
  <si>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</si>
  <si>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</si>
  <si>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</si>
  <si>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</si>
  <si>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</si>
  <si>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</si>
  <si>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</si>
  <si>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</si>
  <si>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</si>
  <si>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</si>
  <si>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</si>
  <si>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</si>
  <si>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</si>
  <si>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</si>
  <si>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</si>
  <si>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</si>
  <si>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</si>
  <si>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</si>
  <si>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</si>
  <si>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</si>
  <si>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</si>
  <si>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</si>
  <si>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</si>
  <si>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</si>
  <si>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</si>
  <si>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</si>
  <si>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</si>
  <si>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</si>
  <si>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</si>
  <si>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</si>
  <si>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</si>
  <si>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</si>
  <si>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</si>
  <si>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</si>
  <si>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</si>
  <si>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</si>
  <si>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</si>
  <si>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</si>
  <si>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</si>
  <si>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</si>
  <si>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</si>
  <si>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</si>
  <si>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</si>
  <si>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</si>
  <si>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</si>
  <si>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</si>
  <si>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</si>
  <si>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</si>
  <si>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</si>
  <si>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</si>
  <si>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</si>
  <si>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</si>
  <si>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</si>
  <si>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</si>
  <si>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</si>
  <si>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</si>
  <si>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</si>
  <si>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</si>
  <si>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</si>
  <si>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</si>
  <si>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</si>
  <si>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</si>
  <si>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</si>
  <si>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</si>
  <si>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</si>
  <si>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</si>
  <si>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</si>
  <si>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</si>
  <si>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</si>
  <si>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</si>
  <si>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</si>
  <si>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</si>
  <si>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</si>
  <si>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</si>
  <si>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</si>
  <si>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</si>
  <si>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</si>
  <si>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</si>
  <si>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</si>
  <si>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</si>
  <si>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</si>
  <si>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</si>
  <si>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</si>
  <si>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</si>
  <si>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</si>
  <si>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</si>
  <si>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</si>
  <si>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</si>
  <si>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</si>
  <si>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</si>
  <si>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</si>
  <si>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</si>
  <si>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</si>
  <si>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</si>
  <si>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</si>
  <si>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</si>
  <si>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</si>
  <si>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</si>
  <si>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</si>
  <si>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</si>
  <si>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</si>
  <si>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</si>
  <si>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</si>
  <si>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</si>
  <si>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</si>
  <si>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</si>
  <si>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</si>
  <si>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</si>
  <si>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</si>
  <si>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</si>
  <si>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</si>
  <si>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</si>
  <si>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</si>
  <si>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</si>
  <si>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</si>
  <si>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</si>
  <si>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</si>
  <si>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</si>
  <si>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</si>
  <si>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</si>
  <si>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</si>
  <si>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</si>
  <si>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</si>
  <si>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</si>
  <si>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</si>
  <si>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</si>
  <si>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</si>
  <si>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</si>
  <si>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</si>
  <si>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</si>
  <si>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</si>
  <si>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</si>
  <si>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</si>
  <si>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</si>
  <si>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</si>
  <si>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</si>
  <si>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</si>
  <si>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</si>
  <si>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</si>
  <si>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</si>
  <si>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</si>
  <si>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</si>
  <si>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</si>
  <si>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</si>
  <si>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</si>
  <si>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</si>
  <si>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</si>
  <si>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</si>
  <si>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</si>
  <si>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</si>
  <si>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</si>
  <si>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</si>
  <si>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</si>
  <si>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</si>
  <si>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</si>
  <si>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</si>
  <si>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</si>
  <si>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</si>
  <si>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</si>
  <si>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</si>
  <si>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</si>
  <si>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</si>
  <si>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</si>
  <si>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</si>
  <si>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</si>
  <si>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</si>
  <si>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</si>
  <si>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</si>
  <si>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</si>
  <si>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</si>
  <si>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</si>
  <si>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</si>
  <si>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</si>
  <si>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</si>
  <si>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</si>
  <si>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</si>
  <si>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</si>
  <si>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</si>
  <si>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</si>
  <si>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</si>
  <si>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</si>
  <si>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</si>
  <si>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</si>
  <si>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</si>
  <si>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</si>
  <si>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</si>
  <si>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</si>
  <si>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</si>
  <si>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</si>
  <si>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</si>
  <si>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</si>
  <si>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</si>
  <si>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</si>
  <si>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</si>
  <si>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</si>
  <si>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</si>
  <si>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</si>
  <si>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</si>
  <si>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</si>
  <si>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</si>
  <si>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</si>
  <si>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</si>
  <si>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</si>
  <si>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</si>
  <si>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</si>
  <si>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</si>
  <si>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</si>
  <si>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</si>
  <si>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</si>
  <si>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</si>
  <si>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</si>
  <si>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</si>
  <si>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</si>
  <si>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</si>
  <si>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</si>
  <si>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</si>
  <si>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</si>
  <si>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</si>
  <si>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</si>
  <si>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</si>
  <si>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</si>
  <si>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</si>
  <si>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</si>
  <si>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</si>
  <si>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</si>
  <si>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</si>
  <si>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</si>
  <si>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</si>
  <si>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</si>
  <si>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</si>
  <si>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</si>
  <si>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</si>
  <si>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</si>
  <si>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</si>
  <si>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</si>
  <si>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</si>
  <si>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</si>
  <si>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</si>
  <si>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</si>
  <si>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</si>
  <si>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</si>
  <si>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</si>
  <si>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</si>
  <si>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</si>
  <si>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</si>
  <si>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</si>
  <si>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</si>
  <si>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</si>
  <si>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</si>
  <si>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</si>
  <si>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</si>
  <si>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</si>
  <si>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</si>
  <si>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</si>
  <si>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</si>
  <si>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</si>
  <si>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</si>
  <si>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</si>
  <si>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</si>
  <si>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</si>
  <si>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</si>
  <si>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</si>
  <si>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</si>
  <si>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</si>
  <si>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</si>
  <si>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SPAIN</t>
  </si>
  <si>
    <t>ABANCA CORPORACIÓN BANCARIA S.A.</t>
  </si>
  <si>
    <t>APARTADO</t>
  </si>
  <si>
    <t>EPIGRAFE</t>
  </si>
  <si>
    <t>EPIGRAFE_DS</t>
  </si>
  <si>
    <t>COLUMNA_1</t>
  </si>
  <si>
    <t>COLUMNA_2</t>
  </si>
  <si>
    <t>UNIDAD</t>
  </si>
  <si>
    <t>Weighted AVERAGE Seasoning (months)</t>
  </si>
  <si>
    <t>%</t>
  </si>
  <si>
    <t>3. General Cover Pool / Covered Bond Information: Total Cove</t>
  </si>
  <si>
    <t>4. Cover Pool Amortisation Profile:Weighted Average Life (in</t>
  </si>
  <si>
    <t>4. Cover Pool Amortisation Profile: Residual Life (mn) 0 - 1</t>
  </si>
  <si>
    <t>4. Cover Pool Amortisation Profile: Residual Life (mn) 1 - 2</t>
  </si>
  <si>
    <t>4. Cover Pool Amortisation Profile: Residual Life (mn) 2 - 3</t>
  </si>
  <si>
    <t>4. Cover Pool Amortisation Profile: Residual Life (mn) 3 - 4</t>
  </si>
  <si>
    <t>4. Cover Pool Amortisation Profile: Residual Life (mn) 4 - 5</t>
  </si>
  <si>
    <t>4. Cover Pool Amortisation Profile: Residual Life (mn) 5 - 1</t>
  </si>
  <si>
    <t>4. Cover Pool Amortisation Profile: Residual Life (mn) 10+ Y</t>
  </si>
  <si>
    <t>1. Property Type Information: Residential</t>
  </si>
  <si>
    <t>1. Property Type Information: Commercial</t>
  </si>
  <si>
    <t>2. General Information: Number of mortgage loans</t>
  </si>
  <si>
    <t>NUM</t>
  </si>
  <si>
    <t>2. General Information: Optional information eg, Number of g</t>
  </si>
  <si>
    <t xml:space="preserve">3. Concentration Risks: 10 largest exposures </t>
  </si>
  <si>
    <t>M.7.3.1.1</t>
  </si>
  <si>
    <t>4. Breakdown by Geography :Portugal</t>
  </si>
  <si>
    <t>4. Breakdown by Geography :Spain</t>
  </si>
  <si>
    <t>4. Breakdown BY Geography :Other</t>
  </si>
  <si>
    <t>4. Breakdown by Geography :Switzerland</t>
  </si>
  <si>
    <t>4. Breakdown by Geography :Other</t>
  </si>
  <si>
    <t>ANDALUCIA</t>
  </si>
  <si>
    <t>CATALUÑA</t>
  </si>
  <si>
    <t>CIUDAD DE CEUTA</t>
  </si>
  <si>
    <t>EXTREMADURA</t>
  </si>
  <si>
    <t>GALICIA</t>
  </si>
  <si>
    <t>LA RIOJA</t>
  </si>
  <si>
    <t>COMUNIDAD DE MADRID</t>
  </si>
  <si>
    <t>MELILLA</t>
  </si>
  <si>
    <t>REGION DE MURCIA</t>
  </si>
  <si>
    <t>C. FORAL DE NAVARRA</t>
  </si>
  <si>
    <t>COMUNITAT VALENCIANA</t>
  </si>
  <si>
    <t>ARAGON</t>
  </si>
  <si>
    <t>PORTUGAL</t>
  </si>
  <si>
    <t>SUIZA</t>
  </si>
  <si>
    <t>Resto UE</t>
  </si>
  <si>
    <t>Otros no UE</t>
  </si>
  <si>
    <t>PRINCIP. DE ASTURIAS</t>
  </si>
  <si>
    <t>ILLES BALEARS</t>
  </si>
  <si>
    <t>PAIS VASCO</t>
  </si>
  <si>
    <t>CANARIAS</t>
  </si>
  <si>
    <t>CANTABRIA</t>
  </si>
  <si>
    <t>CASTILLA-LA MANCHA</t>
  </si>
  <si>
    <t>CASTILLA Y LEON</t>
  </si>
  <si>
    <t>6. Breakdown by Interest Rate: Fixed rate</t>
  </si>
  <si>
    <t>6. Breakdown by Interest Rate: Floating rate</t>
  </si>
  <si>
    <t>7. Breakdown by Repayment Type: Bullet / interest only</t>
  </si>
  <si>
    <t>7. Breakdown by Repayment Type Amortising</t>
  </si>
  <si>
    <t>7. Breakdown by Repayment Type: Other</t>
  </si>
  <si>
    <t>8. Loan Seasoning :Up to 12months</t>
  </si>
  <si>
    <t xml:space="preserve">8.Loan Seasoning: &gt;=12 - &lt;= 24 months </t>
  </si>
  <si>
    <t>8. Loan Seasoning : &gt;= 24 - &lt;= 36 months</t>
  </si>
  <si>
    <t>8. Loan Seasoning : &gt;= 36 - &lt;= 60 months</t>
  </si>
  <si>
    <t>8. Loan Seasoning :&gt;= 60 months</t>
  </si>
  <si>
    <t>9. Non-Performing Loans (NPLs): % NPLs</t>
  </si>
  <si>
    <t>of which up to 100,000 euros</t>
  </si>
  <si>
    <t>EUR-NUM</t>
  </si>
  <si>
    <t>of which more than 100,000 euros up to 200,000 euros</t>
  </si>
  <si>
    <t>of which more than 200,000 euros up to 300,000 euros</t>
  </si>
  <si>
    <t>of which more than 300,000 euros up to 500,000 euros</t>
  </si>
  <si>
    <t>of which more than 500,000 euros up to 1mn euros</t>
  </si>
  <si>
    <t>of which more than 1mn euros</t>
  </si>
  <si>
    <t>11. Loan to Value (LTV) Information - UNINDEXED : Weighted A</t>
  </si>
  <si>
    <t xml:space="preserve">11. Loan to Value (LTV) Information - UNINDEXED : &gt;0 - &lt;=40 </t>
  </si>
  <si>
    <t>EUR -NUM</t>
  </si>
  <si>
    <t>11. Loan to Value (LTV) Information - UNINDEXED : &gt;40 - &lt;=50</t>
  </si>
  <si>
    <t>11. Loan to Value (LTV) Information - UNINDEXED : &gt;50 - &lt;=60</t>
  </si>
  <si>
    <t>11. Loan to Value (LTV) Information - UNINDEXED : &gt;60 - &lt;=70</t>
  </si>
  <si>
    <t>11. Loan to Value (LTV) Information - UNINDEXED : &gt;70 - &lt;=80</t>
  </si>
  <si>
    <t>11. Loan to Value (LTV) Information - UNINDEXED : &gt;80 - &lt;=90</t>
  </si>
  <si>
    <t>11. Loan to Value (LTV) Information - UNINDEXED : &gt;90 - &lt;=10</t>
  </si>
  <si>
    <t>&gt;100</t>
  </si>
  <si>
    <t>13. Breakdown by type: Owner occupied</t>
  </si>
  <si>
    <t>13. Breakdown by type: Second home/Holiday houses</t>
  </si>
  <si>
    <t>13. Breakdown by type: Other</t>
  </si>
  <si>
    <t>14. Loan by Ranking: 1st lien / No prior ranks</t>
  </si>
  <si>
    <t>14. Loan by Ranking: Guaranteed</t>
  </si>
  <si>
    <t xml:space="preserve">16. Loan to Value (LTV) Information - UNINDEXED  : Weighted </t>
  </si>
  <si>
    <t>16. Loan to Value (LTV) Information - UNINDEXED  : &gt;0 - &lt;=40</t>
  </si>
  <si>
    <t>16. Loan to Value (LTV) Information - UNINDEXED : &gt;40 - &lt;=50</t>
  </si>
  <si>
    <t>16. Loan to Value (LTV) Information - UNINDEXED : &gt;50 - &lt;=60</t>
  </si>
  <si>
    <t>16. Loan to Value (LTV) Information - UNINDEXED : &gt;60 - &lt;=70</t>
  </si>
  <si>
    <t>16. Loan to Value (LTV) Information - UNINDEXED : &gt;70 - &lt;=80</t>
  </si>
  <si>
    <t>16. Loan to Value (LTV) Information - UNINDEXED : &gt;80 - &lt;=90</t>
  </si>
  <si>
    <t>16. Loan to Value (LTV) Information - UNINDEXED : &gt;90 - &lt;=10</t>
  </si>
  <si>
    <t>16. Loan to Value (LTV) Information - UNINDEXED : &gt;100</t>
  </si>
  <si>
    <t>18. Breakdown by Type: Retail</t>
  </si>
  <si>
    <t>18. Breakdown by Type: Other</t>
  </si>
  <si>
    <t xml:space="preserve">18. Breakdown by Type: Office </t>
  </si>
  <si>
    <t>18. Breakdown by Type: Hotel/Tourism</t>
  </si>
  <si>
    <t xml:space="preserve"> 18. Breakdown by Type: Shopping malls</t>
  </si>
  <si>
    <t>18. Breakdown by Type: Industry</t>
  </si>
  <si>
    <t>18. Breakdown by Type: Land</t>
  </si>
  <si>
    <t xml:space="preserve">18. Breakdown by Type: Property developers / Bulding under </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</si>
  <si>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</si>
  <si>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</si>
  <si>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</si>
  <si>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</si>
  <si>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</si>
  <si>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</si>
  <si>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</si>
  <si>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</si>
  <si>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</si>
  <si>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</si>
  <si>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</si>
  <si>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</si>
  <si>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</si>
  <si>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</si>
  <si>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</si>
  <si>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</si>
  <si>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</si>
  <si>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</si>
  <si>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</si>
  <si>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</si>
  <si>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</si>
  <si>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</si>
  <si>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</si>
  <si>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</si>
  <si>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</si>
  <si>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(Total Cover Assets - Outstanding Covered Bonds) / Outstanding Covered Bonds</t>
  </si>
  <si>
    <t>80% of Eligible assets</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</si>
  <si>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</si>
  <si>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</si>
  <si>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</si>
  <si>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</si>
  <si>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</si>
  <si>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</si>
  <si>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Eligible OC (%)</t>
  </si>
  <si>
    <t>1-&lt;30 days</t>
  </si>
  <si>
    <t>Legal minimun</t>
  </si>
  <si>
    <t>ABANCA CORPORACION BANCARIA S.A</t>
  </si>
  <si>
    <t>Cut-off Date: 31/12/19</t>
  </si>
  <si>
    <t>http://www.abancacorporacionbancaria.com/en/investors/general/#current-issues</t>
  </si>
  <si>
    <t>Y</t>
  </si>
  <si>
    <t>https://www.coveredbondlabel.com/issuer/166/</t>
  </si>
  <si>
    <t>NO</t>
  </si>
  <si>
    <t>54930056IRBXK0Q1FP96</t>
  </si>
  <si>
    <t>Reporting Date: 07/02/20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</si>
</sst>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 #,##0.00_ ;_ * \-#,##0.00_ ;_ * &quot;-&quot;??_ ;_ @_ "/>
    <numFmt numFmtId="165" formatCode="0.0%"/>
    <numFmt numFmtId="166" formatCode="#,##0.0"/>
    <numFmt numFmtId="167" formatCode="0.0"/>
    <numFmt numFmtId="168" formatCode="_(* #,##0.00_);_(* \(#,##0.00\);_(* &quot;-&quot;??_);_(@_)"/>
    <numFmt numFmtId="169" formatCode="#,##0\ _€"/>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u/>
      <sz val="10"/>
      <name val="Arial"/>
      <family val="2"/>
    </font>
    <font>
      <sz val="10"/>
      <name val="Trebuchet MS"/>
      <family val="2"/>
    </font>
    <font>
      <u/>
      <sz val="11"/>
      <color theme="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7" tint="0.59999389629810485"/>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24" fillId="0" borderId="0" applyFont="0" applyFill="0" applyBorder="0" applyAlignment="0" applyProtection="0"/>
    <xf numFmtId="0" fontId="4" fillId="0" borderId="0"/>
    <xf numFmtId="168" fontId="24" fillId="0" borderId="0" applyFont="0" applyFill="0" applyBorder="0" applyAlignment="0" applyProtection="0"/>
    <xf numFmtId="0" fontId="24" fillId="0" borderId="0"/>
  </cellStyleXfs>
  <cellXfs count="19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0" fontId="24" fillId="0" borderId="0" xfId="4"/>
    <xf numFmtId="0" fontId="24" fillId="0" borderId="0" xfId="4" applyFill="1"/>
    <xf numFmtId="0" fontId="42" fillId="0" borderId="0" xfId="4" applyNumberFormat="1" applyFont="1" applyFill="1"/>
    <xf numFmtId="14" fontId="2" fillId="0" borderId="0" xfId="0" applyNumberFormat="1" applyFont="1" applyFill="1" applyBorder="1" applyAlignment="1">
      <alignment horizontal="center" vertical="center" wrapText="1"/>
    </xf>
    <xf numFmtId="0" fontId="2" fillId="0" borderId="0" xfId="1" applyNumberFormat="1" applyFont="1" applyFill="1" applyBorder="1" applyAlignment="1" applyProtection="1">
      <alignment horizontal="center" vertical="center" wrapText="1"/>
    </xf>
    <xf numFmtId="0" fontId="43" fillId="0" borderId="0" xfId="12" applyFont="1" applyFill="1" applyBorder="1" applyAlignment="1" applyProtection="1">
      <alignment horizontal="center"/>
    </xf>
    <xf numFmtId="0" fontId="2" fillId="7" borderId="0" xfId="0" applyFont="1" applyFill="1" applyBorder="1" applyAlignment="1" applyProtection="1">
      <alignment horizontal="center" vertical="center" wrapText="1"/>
    </xf>
    <xf numFmtId="0" fontId="28" fillId="7" borderId="0" xfId="0" applyFont="1" applyFill="1" applyBorder="1" applyAlignment="1" applyProtection="1">
      <alignment horizontal="center" vertical="center" wrapText="1"/>
    </xf>
    <xf numFmtId="165" fontId="2" fillId="7" borderId="0" xfId="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 fontId="2" fillId="0" borderId="0" xfId="0" quotePrefix="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5" fontId="28" fillId="0" borderId="0" xfId="0" applyNumberFormat="1" applyFont="1" applyFill="1" applyBorder="1" applyAlignment="1" applyProtection="1">
      <alignment horizontal="center" vertical="center" wrapText="1"/>
    </xf>
    <xf numFmtId="9" fontId="2" fillId="0" borderId="0" xfId="0"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165" fontId="2" fillId="7"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9" fontId="2" fillId="0" borderId="0" xfId="0" applyNumberFormat="1" applyFont="1" applyFill="1" applyBorder="1" applyAlignment="1" applyProtection="1">
      <alignment horizontal="center" vertical="center" wrapText="1"/>
    </xf>
    <xf numFmtId="169" fontId="19" fillId="0" borderId="0"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165" fontId="3" fillId="0" borderId="0" xfId="0" applyNumberFormat="1" applyFont="1" applyFill="1" applyBorder="1" applyAlignment="1" applyProtection="1">
      <alignment horizontal="center" vertical="center" wrapText="1"/>
    </xf>
    <xf numFmtId="167" fontId="39" fillId="0" borderId="0" xfId="0" applyNumberFormat="1" applyFont="1" applyFill="1" applyBorder="1" applyAlignment="1" applyProtection="1">
      <alignment horizontal="center" vertical="center" wrapText="1"/>
    </xf>
    <xf numFmtId="165" fontId="39"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9" fontId="2" fillId="0" borderId="0" xfId="0" quotePrefix="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4" fillId="3" borderId="0" xfId="2" applyFont="1" applyFill="1" applyBorder="1" applyAlignment="1">
      <alignment horizontal="center"/>
    </xf>
    <xf numFmtId="0" fontId="44" fillId="0" borderId="0" xfId="2"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13">
    <cellStyle name="Comma 2" xfId="3"/>
    <cellStyle name="Comma_informacion Agencias de Rating CCHH 4" xfId="9"/>
    <cellStyle name="Hipervínculo" xfId="2" builtinId="8"/>
    <cellStyle name="l]_x000d__x000a_Path=M:\RIOCEN01_x000d__x000a_Name=Carlos Emilio Brousse_x000d__x000a_DDEApps=nsf,nsg,nsh,ntf,ns2,ors,org_x000d__x000a_SmartIcons=Todos_x000d__x000a_" xfId="12"/>
    <cellStyle name="Millares 2 2" xfId="11"/>
    <cellStyle name="Normal" xfId="0" builtinId="0"/>
    <cellStyle name="Normal 2" xfId="4"/>
    <cellStyle name="Normal 2 3" xfId="10"/>
    <cellStyle name="Normal 3" xfId="5"/>
    <cellStyle name="Normal 4" xfId="6"/>
    <cellStyle name="Normal 7" xfId="7"/>
    <cellStyle name="Porcentaje" xfId="1" builtinId="5"/>
    <cellStyle name="Standard 3" xfId="8"/>
  </cellStyles>
  <dxfs count="6">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6</xdr:col>
      <xdr:colOff>409554</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CLSFLS40\USUARIOS0\PROYECTOS\43198%20ACTUALIZACI&#211;N%20TEMPLATES%20DE%20LA%20CARTERA%20HIPOTECARIA%20PARA%20AGENCIAS%20DE%20RATING\201709%20Generacion\HTT\2016-12-31\Moodys\20161231%20Nueva%20Plantilla%20NCG%20Banco%20Covered%20Bonds%20Elegi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CLSFLS40\USUARIOS0\DOCUME~1\KMorgan\LOCALS~1\Temp\notes758E9C\Bulk%20Upload%20Grani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hart1"/>
      <sheetName val="Commercial LbyL"/>
      <sheetName val="Commercial PbyP"/>
      <sheetName val="PublicSector"/>
      <sheetName val="Substitute Collateral"/>
      <sheetName val="Hedging (1)"/>
      <sheetName val="Hedging (2)"/>
      <sheetName val="Hedging (3)"/>
      <sheetName val="Hedging (4)"/>
      <sheetName val="Residencial"/>
      <sheetName val="Comercial ES"/>
      <sheetName val="LTVs"/>
      <sheetName val="Cabeceras"/>
      <sheetName val="Lists"/>
      <sheetName val="Language"/>
    </sheetNames>
    <sheetDataSet>
      <sheetData sheetId="0" refreshError="1"/>
      <sheetData sheetId="1" refreshError="1"/>
      <sheetData sheetId="2" refreshError="1"/>
      <sheetData sheetId="3" refreshError="1"/>
      <sheetData sheetId="4" refreshError="1"/>
      <sheetData sheetId="5">
        <row r="224">
          <cell r="B224" t="str">
            <v>BULLET (no amortisation of principal before repayment of loan)</v>
          </cell>
        </row>
        <row r="225">
          <cell r="B225" t="str">
            <v>Partial BULLET with partial amortisation on an ANNUITY basis</v>
          </cell>
        </row>
        <row r="226">
          <cell r="B226" t="str">
            <v>Partial BULLET with partial amortisation on a STRAIGHT LINE basis</v>
          </cell>
        </row>
        <row r="227">
          <cell r="B227" t="str">
            <v>Partial BULLET with partial amortisation on other basis</v>
          </cell>
        </row>
        <row r="228">
          <cell r="B228" t="str">
            <v>Fully amortising principal with principal repaid on an ANNUITY basis</v>
          </cell>
        </row>
        <row r="229">
          <cell r="B229" t="str">
            <v>Fully amortising principal with principal repaid on a STRAIGHT LINE basis</v>
          </cell>
        </row>
        <row r="230">
          <cell r="B230" t="str">
            <v>Fully amortising principal with principal repaid on another basis</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6">
          <cell r="B6" t="str">
            <v>EUR</v>
          </cell>
          <cell r="I6" t="str">
            <v>Alsace</v>
          </cell>
        </row>
        <row r="7">
          <cell r="B7" t="str">
            <v>USD</v>
          </cell>
          <cell r="I7" t="str">
            <v>Aquitaine</v>
          </cell>
        </row>
        <row r="8">
          <cell r="B8" t="str">
            <v>GBP</v>
          </cell>
          <cell r="I8" t="str">
            <v>Auvergne</v>
          </cell>
        </row>
        <row r="9">
          <cell r="B9" t="str">
            <v>AUD</v>
          </cell>
          <cell r="I9" t="str">
            <v>Basse-Normandie</v>
          </cell>
        </row>
        <row r="10">
          <cell r="B10" t="str">
            <v>BGN (Bulgaria)</v>
          </cell>
          <cell r="I10" t="str">
            <v>Bourgogne</v>
          </cell>
        </row>
        <row r="11">
          <cell r="B11" t="str">
            <v>CAD (Canada)</v>
          </cell>
          <cell r="I11" t="str">
            <v>Bretagne</v>
          </cell>
        </row>
        <row r="12">
          <cell r="B12" t="str">
            <v>CHF</v>
          </cell>
          <cell r="I12" t="str">
            <v>Centre</v>
          </cell>
        </row>
        <row r="13">
          <cell r="B13" t="str">
            <v>CZK (Czech Rep.)</v>
          </cell>
          <cell r="I13" t="str">
            <v>Champagne-Ardenne</v>
          </cell>
        </row>
        <row r="14">
          <cell r="B14" t="str">
            <v>DKK (Denmark)</v>
          </cell>
          <cell r="I14" t="str">
            <v>Corse</v>
          </cell>
        </row>
        <row r="15">
          <cell r="B15" t="str">
            <v>EEK (Estonia)</v>
          </cell>
          <cell r="I15" t="str">
            <v>Franche-Comté</v>
          </cell>
        </row>
        <row r="16">
          <cell r="B16" t="str">
            <v>HRK (Croatia)</v>
          </cell>
          <cell r="I16" t="str">
            <v>Haute-Normandie</v>
          </cell>
        </row>
        <row r="17">
          <cell r="B17" t="str">
            <v>HUF (Hungary)</v>
          </cell>
          <cell r="I17" t="str">
            <v>Ile-de-France</v>
          </cell>
        </row>
        <row r="18">
          <cell r="B18" t="str">
            <v>ISK (Iceland)</v>
          </cell>
          <cell r="I18" t="str">
            <v>Languedoc-Roussillon</v>
          </cell>
        </row>
        <row r="19">
          <cell r="B19" t="str">
            <v>JPY</v>
          </cell>
          <cell r="I19" t="str">
            <v>Limousin</v>
          </cell>
        </row>
        <row r="20">
          <cell r="B20" t="str">
            <v>LTL (Lithuania)</v>
          </cell>
          <cell r="I20" t="str">
            <v>Lorraine</v>
          </cell>
        </row>
        <row r="21">
          <cell r="B21" t="str">
            <v>LVL (Latvia)</v>
          </cell>
          <cell r="I21" t="str">
            <v>Midi-Pyrénées</v>
          </cell>
        </row>
        <row r="22">
          <cell r="B22" t="str">
            <v>NOK (Norway)</v>
          </cell>
          <cell r="I22" t="str">
            <v>Nord-Pas-de-Calais</v>
          </cell>
        </row>
        <row r="23">
          <cell r="B23" t="str">
            <v>PLN (Poland)</v>
          </cell>
          <cell r="I23" t="str">
            <v>Outre mere</v>
          </cell>
        </row>
        <row r="24">
          <cell r="B24" t="str">
            <v>RON (Romania)</v>
          </cell>
          <cell r="I24" t="str">
            <v>Pays de la Loire</v>
          </cell>
        </row>
        <row r="25">
          <cell r="B25" t="str">
            <v>RUB (Russia)</v>
          </cell>
          <cell r="I25" t="str">
            <v>Picardie</v>
          </cell>
        </row>
        <row r="26">
          <cell r="B26" t="str">
            <v>SEK (Sweden)</v>
          </cell>
          <cell r="I26" t="str">
            <v>Poitou-Charentes</v>
          </cell>
        </row>
        <row r="27">
          <cell r="B27" t="str">
            <v>TRY (Turkey)</v>
          </cell>
          <cell r="I27" t="str">
            <v>Provence-Alpes-C. d'A.</v>
          </cell>
        </row>
        <row r="28">
          <cell r="B28" t="str">
            <v>ZAR (South Africa)</v>
          </cell>
          <cell r="I28" t="str">
            <v>Rhône-Alpes</v>
          </cell>
        </row>
        <row r="29">
          <cell r="I29" t="str">
            <v>No data_France</v>
          </cell>
        </row>
        <row r="30">
          <cell r="I30" t="str">
            <v>Multi-regions</v>
          </cell>
        </row>
        <row r="31">
          <cell r="I31" t="str">
            <v>Central</v>
          </cell>
        </row>
        <row r="32">
          <cell r="G32" t="str">
            <v>Residential mortgages</v>
          </cell>
          <cell r="I32" t="str">
            <v>France</v>
          </cell>
        </row>
        <row r="33">
          <cell r="G33" t="str">
            <v>Commercial mortgages</v>
          </cell>
        </row>
        <row r="34">
          <cell r="G34" t="str">
            <v>None</v>
          </cell>
        </row>
        <row r="35">
          <cell r="K35" t="str">
            <v>Direct claim against supranational</v>
          </cell>
        </row>
        <row r="36">
          <cell r="K36" t="str">
            <v>Direct claim against sovereign</v>
          </cell>
        </row>
        <row r="37">
          <cell r="E37" t="str">
            <v>Yes</v>
          </cell>
          <cell r="G37" t="str">
            <v>Floating rate (no Caps)</v>
          </cell>
          <cell r="K37" t="str">
            <v>Loan with guarantee of sovereign</v>
          </cell>
        </row>
        <row r="38">
          <cell r="E38" t="str">
            <v>No</v>
          </cell>
          <cell r="G38" t="str">
            <v>Floating rate (Caps)</v>
          </cell>
          <cell r="K38" t="str">
            <v>Direct claim against region/federal state</v>
          </cell>
        </row>
        <row r="39">
          <cell r="G39" t="str">
            <v>Fixed rate with reset &lt;2 years</v>
          </cell>
          <cell r="K39" t="str">
            <v>Loan with guarantee of region/federal state</v>
          </cell>
        </row>
        <row r="40">
          <cell r="G40" t="str">
            <v>Fixed rate with reset  ≥2 but &lt; 5 years</v>
          </cell>
          <cell r="K40" t="str">
            <v>Direct claim against municipality</v>
          </cell>
        </row>
        <row r="41">
          <cell r="E41" t="str">
            <v>Monthly</v>
          </cell>
          <cell r="G41" t="str">
            <v>Fixed rate with reset ≥5 years</v>
          </cell>
          <cell r="I41" t="str">
            <v>Static</v>
          </cell>
          <cell r="K41" t="str">
            <v>Loan with guarantee of municipality</v>
          </cell>
        </row>
        <row r="42">
          <cell r="E42" t="str">
            <v>Quarterly</v>
          </cell>
          <cell r="G42" t="str">
            <v>Other</v>
          </cell>
          <cell r="I42" t="str">
            <v>Dynamic</v>
          </cell>
          <cell r="K42" t="str">
            <v>Others</v>
          </cell>
        </row>
        <row r="45">
          <cell r="I45" t="str">
            <v>ASSUMED PREPAYMENT LEVEL</v>
          </cell>
        </row>
        <row r="46">
          <cell r="I46" t="str">
            <v>nil prepayment</v>
          </cell>
        </row>
        <row r="48">
          <cell r="I48" t="str">
            <v>Nominal</v>
          </cell>
        </row>
        <row r="49">
          <cell r="I49" t="str">
            <v>NPV</v>
          </cell>
        </row>
        <row r="51">
          <cell r="I51" t="str">
            <v>ELIGIBLE ONLY OC</v>
          </cell>
        </row>
        <row r="52">
          <cell r="I52" t="str">
            <v>Ineligible Included</v>
          </cell>
        </row>
        <row r="55">
          <cell r="A55" t="str">
            <v>Offices in central business district</v>
          </cell>
        </row>
        <row r="56">
          <cell r="A56" t="str">
            <v>Offices in other areas</v>
          </cell>
          <cell r="E56" t="str">
            <v>BULLET</v>
          </cell>
          <cell r="F56" t="str">
            <v>Floating rate</v>
          </cell>
          <cell r="I56" t="str">
            <v>BULLET (no amortisation of principal before repayment of loan)</v>
          </cell>
        </row>
        <row r="57">
          <cell r="A57" t="str">
            <v>Retail anchored</v>
          </cell>
          <cell r="E57" t="str">
            <v>Pass through</v>
          </cell>
          <cell r="F57" t="str">
            <v>Fixed rate</v>
          </cell>
          <cell r="I57" t="str">
            <v>Partial BULLET with partial amortisation on an ANNUITY basis</v>
          </cell>
        </row>
        <row r="58">
          <cell r="A58" t="str">
            <v>Retail unanchored</v>
          </cell>
          <cell r="E58" t="str">
            <v>Other amortising</v>
          </cell>
          <cell r="I58" t="str">
            <v>Partial BULLET with partial amortisation on a STRAIGHT LINE basis</v>
          </cell>
        </row>
        <row r="59">
          <cell r="A59" t="str">
            <v>Industrial (logistical facilities, warehouses)</v>
          </cell>
          <cell r="I59" t="str">
            <v>Partial BULLET with partial amortisation on other basis</v>
          </cell>
        </row>
        <row r="60">
          <cell r="A60" t="str">
            <v>Industrial (plant, factories)</v>
          </cell>
          <cell r="E60" t="str">
            <v>Monthly</v>
          </cell>
          <cell r="F60" t="str">
            <v>Monthly</v>
          </cell>
          <cell r="I60" t="str">
            <v>Fully amortising principal with principal repaid on an ANNUITY basis</v>
          </cell>
        </row>
        <row r="61">
          <cell r="A61" t="str">
            <v>Hotel</v>
          </cell>
          <cell r="E61" t="str">
            <v>Quarterly</v>
          </cell>
          <cell r="F61" t="str">
            <v>Quarterly / Semi-annually</v>
          </cell>
          <cell r="I61" t="str">
            <v>Fully amortising principal with principal repaid on a STRAIGHT LINE basis</v>
          </cell>
        </row>
        <row r="62">
          <cell r="A62" t="str">
            <v>Multifamily Landlord</v>
          </cell>
          <cell r="E62" t="str">
            <v>Semi-Annually</v>
          </cell>
          <cell r="F62" t="str">
            <v>Annually</v>
          </cell>
          <cell r="I62" t="str">
            <v>Fully amortising principal with principal repaid on another basis</v>
          </cell>
        </row>
        <row r="63">
          <cell r="A63" t="str">
            <v>Multifamily Tenant Co-operative Property</v>
          </cell>
          <cell r="E63" t="str">
            <v>Annually</v>
          </cell>
          <cell r="F63" t="str">
            <v>BULLET</v>
          </cell>
          <cell r="I63" t="str">
            <v>Other</v>
          </cell>
        </row>
        <row r="64">
          <cell r="A64" t="str">
            <v>MIXED USE</v>
          </cell>
          <cell r="E64" t="str">
            <v>BULLET</v>
          </cell>
          <cell r="F64" t="str">
            <v>Other</v>
          </cell>
        </row>
        <row r="65">
          <cell r="A65" t="str">
            <v>LAND (or under construction/completed but never tenanted)</v>
          </cell>
          <cell r="E65" t="str">
            <v>Other</v>
          </cell>
        </row>
        <row r="66">
          <cell r="A66" t="str">
            <v>Not Commercial</v>
          </cell>
        </row>
        <row r="67">
          <cell r="G67" t="str">
            <v>Monthly</v>
          </cell>
        </row>
        <row r="68">
          <cell r="G68" t="str">
            <v>Quarterly</v>
          </cell>
        </row>
        <row r="69">
          <cell r="A69" t="str">
            <v>English</v>
          </cell>
          <cell r="G69" t="str">
            <v>Semi-Annually</v>
          </cell>
        </row>
        <row r="70">
          <cell r="A70" t="str">
            <v>German</v>
          </cell>
          <cell r="G70" t="str">
            <v>Annually</v>
          </cell>
        </row>
        <row r="71">
          <cell r="A71" t="str">
            <v>Spanish</v>
          </cell>
          <cell r="E71" t="str">
            <v>Performing always</v>
          </cell>
          <cell r="G71" t="str">
            <v>Other</v>
          </cell>
        </row>
        <row r="72">
          <cell r="E72" t="str">
            <v>Currently performing</v>
          </cell>
        </row>
        <row r="73">
          <cell r="E73" t="str">
            <v>Not performing arrears &lt; 2 mts (and not BPI or Fce)</v>
          </cell>
        </row>
        <row r="74">
          <cell r="E74" t="str">
            <v>Not performing arrears ≥2 mts - &lt; 6 mts (and not BPI or Fce)</v>
          </cell>
        </row>
        <row r="75">
          <cell r="E75" t="str">
            <v>≥6-&lt;12 (and not BPI or Fce)</v>
          </cell>
        </row>
        <row r="76">
          <cell r="E76" t="str">
            <v>&gt;12 (and not BPI or Fce)</v>
          </cell>
        </row>
        <row r="77">
          <cell r="E77" t="str">
            <v>Bankruptcy proceedings initialted ("BPI") (and not Fce)</v>
          </cell>
        </row>
        <row r="78">
          <cell r="E78" t="str">
            <v>Foreclosure ("Fce")</v>
          </cell>
        </row>
        <row r="81">
          <cell r="A81" t="str">
            <v>Swap with defined principal payment profile - with bullet principal payment</v>
          </cell>
          <cell r="E81" t="str">
            <v>SPV Borrower</v>
          </cell>
        </row>
        <row r="82">
          <cell r="A82" t="str">
            <v>Swap with defined principal payment profile - with stepped principal payments</v>
          </cell>
          <cell r="E82" t="str">
            <v>Company (no SPV)</v>
          </cell>
        </row>
        <row r="83">
          <cell r="A83" t="str">
            <v>Swap with no defined payment profile (Balance Guarantee swap)</v>
          </cell>
          <cell r="E83" t="str">
            <v>Government</v>
          </cell>
        </row>
        <row r="84">
          <cell r="E84" t="str">
            <v>Fund</v>
          </cell>
        </row>
        <row r="85">
          <cell r="E85" t="str">
            <v>Private Individual Ownership</v>
          </cell>
        </row>
        <row r="87">
          <cell r="A87" t="str">
            <v>Market Value</v>
          </cell>
        </row>
        <row r="88">
          <cell r="A88" t="str">
            <v>Lending Value</v>
          </cell>
        </row>
        <row r="89">
          <cell r="A89" t="str">
            <v>Other (please specify)</v>
          </cell>
        </row>
        <row r="91">
          <cell r="A91">
            <v>0</v>
          </cell>
        </row>
        <row r="92">
          <cell r="A92" t="str">
            <v>- 1 year forward looking for both NET CASH and debt service</v>
          </cell>
        </row>
        <row r="93">
          <cell r="A93" t="str">
            <v>-1 year backward looking for NET CASH and debt service</v>
          </cell>
        </row>
        <row r="94">
          <cell r="A94" t="str">
            <v>- one quarter forward looking extrapolated forward for both NET CASH and debt service</v>
          </cell>
        </row>
        <row r="95">
          <cell r="A95" t="str">
            <v>-other period consistently applied for both NET CASH and debt service</v>
          </cell>
        </row>
        <row r="99">
          <cell r="A99" t="str">
            <v>Aaa</v>
          </cell>
        </row>
        <row r="100">
          <cell r="A100" t="str">
            <v>Aa1</v>
          </cell>
        </row>
        <row r="101">
          <cell r="A101" t="str">
            <v>Aa2</v>
          </cell>
        </row>
        <row r="102">
          <cell r="A102" t="str">
            <v>Aa3</v>
          </cell>
          <cell r="E102" t="str">
            <v>- by sq metre including shared property</v>
          </cell>
        </row>
        <row r="103">
          <cell r="A103" t="str">
            <v>A1</v>
          </cell>
          <cell r="E103" t="str">
            <v>- by sq metre excluding shared property</v>
          </cell>
        </row>
        <row r="104">
          <cell r="A104" t="str">
            <v>A2</v>
          </cell>
          <cell r="E104" t="str">
            <v>- by rent generated from property</v>
          </cell>
        </row>
        <row r="105">
          <cell r="A105" t="str">
            <v>A3</v>
          </cell>
          <cell r="E105" t="str">
            <v>-other</v>
          </cell>
        </row>
        <row r="106">
          <cell r="A106" t="str">
            <v>Baa1</v>
          </cell>
        </row>
        <row r="107">
          <cell r="A107" t="str">
            <v>Baa2</v>
          </cell>
        </row>
        <row r="108">
          <cell r="A108" t="str">
            <v>Baa3</v>
          </cell>
        </row>
        <row r="109">
          <cell r="A109" t="str">
            <v>Ba1</v>
          </cell>
        </row>
        <row r="110">
          <cell r="A110" t="str">
            <v>Ba2</v>
          </cell>
        </row>
        <row r="111">
          <cell r="A111" t="str">
            <v>Ba3</v>
          </cell>
        </row>
        <row r="112">
          <cell r="A112" t="str">
            <v>B1</v>
          </cell>
        </row>
        <row r="113">
          <cell r="A113" t="str">
            <v>B2</v>
          </cell>
        </row>
        <row r="114">
          <cell r="A114" t="str">
            <v>B3</v>
          </cell>
        </row>
        <row r="115">
          <cell r="A115" t="str">
            <v>Caa1</v>
          </cell>
        </row>
        <row r="116">
          <cell r="A116" t="str">
            <v>Caa2</v>
          </cell>
        </row>
        <row r="117">
          <cell r="A117" t="str">
            <v>Caa3</v>
          </cell>
        </row>
        <row r="123">
          <cell r="A123" t="str">
            <v>Office (unspecified)</v>
          </cell>
        </row>
        <row r="124">
          <cell r="A124" t="str">
            <v>Offices in central business district</v>
          </cell>
        </row>
        <row r="125">
          <cell r="A125" t="str">
            <v>Offices in other areas</v>
          </cell>
        </row>
        <row r="126">
          <cell r="A126" t="str">
            <v>Retail (unspecified)</v>
          </cell>
        </row>
        <row r="127">
          <cell r="A127" t="str">
            <v>Retail anchored</v>
          </cell>
        </row>
        <row r="128">
          <cell r="A128" t="str">
            <v>Retail unanchored</v>
          </cell>
        </row>
        <row r="129">
          <cell r="A129" t="str">
            <v>Industrial unspecified</v>
          </cell>
        </row>
        <row r="130">
          <cell r="A130" t="str">
            <v>Industrial (logistical facilities, warehouses)</v>
          </cell>
        </row>
        <row r="131">
          <cell r="A131" t="str">
            <v>Industrial (plant, factories)</v>
          </cell>
        </row>
        <row r="132">
          <cell r="A132" t="str">
            <v>Hotel</v>
          </cell>
        </row>
        <row r="133">
          <cell r="A133" t="str">
            <v>Multifamily unspecified</v>
          </cell>
        </row>
        <row r="134">
          <cell r="A134" t="str">
            <v>Multifamily Landlord</v>
          </cell>
        </row>
        <row r="135">
          <cell r="A135" t="str">
            <v>Multifamily Tenant Co-operative Property</v>
          </cell>
        </row>
        <row r="136">
          <cell r="A136" t="str">
            <v>MIXED USE</v>
          </cell>
        </row>
        <row r="137">
          <cell r="A137" t="str">
            <v>LAND (or under construction/completed but never tenanted)</v>
          </cell>
        </row>
        <row r="138">
          <cell r="A138" t="str">
            <v>Other</v>
          </cell>
        </row>
        <row r="139">
          <cell r="A139" t="str">
            <v>Suelo rustico</v>
          </cell>
        </row>
        <row r="140">
          <cell r="A140" t="str">
            <v>Suelo urbano</v>
          </cell>
        </row>
        <row r="162">
          <cell r="A162" t="str">
            <v>Promotion of tourism</v>
          </cell>
          <cell r="C162" t="str">
            <v>Guarantor</v>
          </cell>
        </row>
        <row r="163">
          <cell r="A163" t="str">
            <v>Culture/entertainment (theatres, radio and TV stations, libraries, etc.)</v>
          </cell>
          <cell r="C163" t="str">
            <v>Owner</v>
          </cell>
        </row>
        <row r="164">
          <cell r="A164" t="str">
            <v>Sport</v>
          </cell>
          <cell r="C164" t="str">
            <v>Sponsor</v>
          </cell>
        </row>
        <row r="165">
          <cell r="A165" t="str">
            <v>Parking lot</v>
          </cell>
        </row>
        <row r="166">
          <cell r="A166" t="str">
            <v>Education</v>
          </cell>
        </row>
        <row r="167">
          <cell r="A167" t="str">
            <v>Healthcare</v>
          </cell>
        </row>
        <row r="168">
          <cell r="A168" t="str">
            <v>Childcare</v>
          </cell>
        </row>
        <row r="169">
          <cell r="A169" t="str">
            <v>Care for the elderly</v>
          </cell>
        </row>
        <row r="170">
          <cell r="A170" t="str">
            <v>Water supply</v>
          </cell>
        </row>
        <row r="171">
          <cell r="A171" t="str">
            <v>Waste collection</v>
          </cell>
        </row>
        <row r="172">
          <cell r="A172" t="str">
            <v>Waste water treatment</v>
          </cell>
        </row>
        <row r="173">
          <cell r="A173" t="str">
            <v>Energy</v>
          </cell>
        </row>
        <row r="174">
          <cell r="A174" t="str">
            <v>Fire fighters</v>
          </cell>
        </row>
        <row r="175">
          <cell r="A175" t="str">
            <v>Youth care</v>
          </cell>
        </row>
        <row r="176">
          <cell r="A176" t="str">
            <v>Social housing</v>
          </cell>
        </row>
        <row r="177">
          <cell r="A177" t="str">
            <v>Other / No Data</v>
          </cell>
        </row>
        <row r="180">
          <cell r="A180" t="str">
            <v>Yes</v>
          </cell>
        </row>
        <row r="181">
          <cell r="A181" t="str">
            <v>No</v>
          </cell>
        </row>
        <row r="182">
          <cell r="A182" t="str">
            <v>Unknown</v>
          </cell>
        </row>
        <row r="193">
          <cell r="A193" t="str">
            <v>Australia</v>
          </cell>
        </row>
        <row r="194">
          <cell r="A194" t="str">
            <v>Austria</v>
          </cell>
          <cell r="E194" t="str">
            <v>Australia</v>
          </cell>
        </row>
        <row r="195">
          <cell r="A195" t="str">
            <v>Belgium</v>
          </cell>
          <cell r="E195" t="str">
            <v>Austria</v>
          </cell>
        </row>
        <row r="196">
          <cell r="A196" t="str">
            <v>Canada</v>
          </cell>
          <cell r="E196" t="str">
            <v>Belgium</v>
          </cell>
        </row>
        <row r="197">
          <cell r="A197" t="str">
            <v>Czech Republic</v>
          </cell>
          <cell r="E197" t="str">
            <v>Canada</v>
          </cell>
        </row>
        <row r="198">
          <cell r="A198" t="str">
            <v>Denmark</v>
          </cell>
          <cell r="E198" t="str">
            <v>Czech Republic</v>
          </cell>
        </row>
        <row r="199">
          <cell r="A199" t="str">
            <v>Finland</v>
          </cell>
          <cell r="E199" t="str">
            <v>Denmark</v>
          </cell>
        </row>
        <row r="200">
          <cell r="A200" t="str">
            <v>France</v>
          </cell>
          <cell r="E200" t="str">
            <v>Finland</v>
          </cell>
        </row>
        <row r="201">
          <cell r="A201" t="str">
            <v>Germany</v>
          </cell>
          <cell r="E201" t="str">
            <v>France</v>
          </cell>
        </row>
        <row r="202">
          <cell r="A202" t="str">
            <v>Greece</v>
          </cell>
          <cell r="E202" t="str">
            <v>Germany</v>
          </cell>
        </row>
        <row r="203">
          <cell r="A203" t="str">
            <v>Hungary</v>
          </cell>
          <cell r="E203" t="str">
            <v>Greece</v>
          </cell>
        </row>
        <row r="204">
          <cell r="A204" t="str">
            <v>Iceland</v>
          </cell>
          <cell r="E204" t="str">
            <v>Hungary</v>
          </cell>
        </row>
        <row r="205">
          <cell r="A205" t="str">
            <v>Ireland</v>
          </cell>
          <cell r="E205" t="str">
            <v>Iceland</v>
          </cell>
        </row>
        <row r="206">
          <cell r="A206" t="str">
            <v>Italy</v>
          </cell>
          <cell r="E206" t="str">
            <v>Ireland</v>
          </cell>
        </row>
        <row r="207">
          <cell r="A207" t="str">
            <v>Japan</v>
          </cell>
          <cell r="E207" t="str">
            <v>Italy</v>
          </cell>
        </row>
        <row r="208">
          <cell r="A208" t="str">
            <v>Netherlands</v>
          </cell>
          <cell r="E208" t="str">
            <v>Japan</v>
          </cell>
        </row>
        <row r="209">
          <cell r="A209" t="str">
            <v>Norway</v>
          </cell>
          <cell r="E209" t="str">
            <v>Netherlands</v>
          </cell>
        </row>
        <row r="210">
          <cell r="A210" t="str">
            <v>Poland</v>
          </cell>
          <cell r="E210" t="str">
            <v>Norway</v>
          </cell>
        </row>
        <row r="211">
          <cell r="A211" t="str">
            <v>Portugal</v>
          </cell>
          <cell r="E211" t="str">
            <v>Poland</v>
          </cell>
        </row>
        <row r="212">
          <cell r="A212" t="str">
            <v>Spain</v>
          </cell>
          <cell r="E212" t="str">
            <v>Portugal</v>
          </cell>
        </row>
        <row r="213">
          <cell r="A213" t="str">
            <v>Sweden</v>
          </cell>
          <cell r="E213" t="str">
            <v>Spain</v>
          </cell>
        </row>
        <row r="214">
          <cell r="A214" t="str">
            <v>Switzerland</v>
          </cell>
          <cell r="E214" t="str">
            <v>Sweden</v>
          </cell>
        </row>
        <row r="215">
          <cell r="A215" t="str">
            <v>UK</v>
          </cell>
          <cell r="E215" t="str">
            <v>Switzerland</v>
          </cell>
        </row>
        <row r="216">
          <cell r="A216" t="str">
            <v>Supranational</v>
          </cell>
          <cell r="E216" t="str">
            <v>UK</v>
          </cell>
        </row>
        <row r="217">
          <cell r="A217" t="str">
            <v>Others - EEA</v>
          </cell>
          <cell r="E217" t="str">
            <v>Other</v>
          </cell>
        </row>
        <row r="218">
          <cell r="A218" t="str">
            <v>Others - Non EEA</v>
          </cell>
        </row>
        <row r="219">
          <cell r="A219" t="str">
            <v>Other</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es and Ratings"/>
      <sheetName val="Service Information"/>
      <sheetName val="Committee &amp; Content Job"/>
      <sheetName val="DealList"/>
      <sheetName val="ClassList"/>
      <sheetName val="Lookups"/>
    </sheetNames>
    <sheetDataSet>
      <sheetData sheetId="0" refreshError="1"/>
      <sheetData sheetId="1" refreshError="1"/>
      <sheetData sheetId="2" refreshError="1"/>
      <sheetData sheetId="3" refreshError="1"/>
      <sheetData sheetId="4" refreshError="1"/>
      <sheetData sheetId="5">
        <row r="1">
          <cell r="A1" t="str">
            <v>Rating Actions</v>
          </cell>
          <cell r="D1" t="str">
            <v>Rating Recovery</v>
          </cell>
          <cell r="H1" t="str">
            <v>Rating Codes</v>
          </cell>
          <cell r="N1" t="str">
            <v>Currency</v>
          </cell>
          <cell r="R1" t="str">
            <v>Private Flag</v>
          </cell>
          <cell r="T1" t="str">
            <v>Watch Outlook</v>
          </cell>
          <cell r="AU1" t="str">
            <v xml:space="preserve">Maturity Reason </v>
          </cell>
          <cell r="AX1" t="str">
            <v>Rating Reason</v>
          </cell>
        </row>
        <row r="2">
          <cell r="A2" t="str">
            <v>RTNG_ACTN_DESC</v>
          </cell>
          <cell r="D2" t="str">
            <v>RTNG_RCVRY_CD</v>
          </cell>
          <cell r="H2" t="str">
            <v>Rating</v>
          </cell>
          <cell r="N2" t="str">
            <v>CRNCY_CD</v>
          </cell>
          <cell r="R2" t="str">
            <v>PRVT_FLG_DESC</v>
          </cell>
          <cell r="T2" t="str">
            <v>RTNG ALRT DESC</v>
          </cell>
          <cell r="AS2" t="str">
            <v>COLLAT_TYP_DESC</v>
          </cell>
          <cell r="AU2" t="str">
            <v>MTRTY_RSN_DESC</v>
          </cell>
          <cell r="AX2" t="str">
            <v>RTNG_RSN_DESC</v>
          </cell>
        </row>
        <row r="3">
          <cell r="A3" t="str">
            <v>Affirmed</v>
          </cell>
          <cell r="D3" t="str">
            <v>DR1</v>
          </cell>
          <cell r="H3" t="str">
            <v>NR, Long Term Rating</v>
          </cell>
          <cell r="N3" t="str">
            <v>USD</v>
          </cell>
          <cell r="R3" t="str">
            <v>N</v>
          </cell>
          <cell r="T3" t="str">
            <v>Rating Outlook Evolving</v>
          </cell>
          <cell r="AS3" t="str">
            <v>FRM</v>
          </cell>
          <cell r="AU3" t="str">
            <v>Called</v>
          </cell>
          <cell r="AX3" t="str">
            <v>Called</v>
          </cell>
        </row>
        <row r="4">
          <cell r="A4" t="str">
            <v>Change</v>
          </cell>
          <cell r="D4" t="str">
            <v>DR2</v>
          </cell>
          <cell r="H4" t="str">
            <v>AAA, Long Term Rating</v>
          </cell>
          <cell r="N4" t="str">
            <v>AED</v>
          </cell>
          <cell r="R4" t="str">
            <v>Y</v>
          </cell>
          <cell r="T4" t="str">
            <v>Rating Outlook Negative</v>
          </cell>
          <cell r="AS4" t="str">
            <v>ARM</v>
          </cell>
          <cell r="AU4" t="str">
            <v>Matured</v>
          </cell>
          <cell r="AX4" t="str">
            <v>Matured</v>
          </cell>
        </row>
        <row r="5">
          <cell r="A5" t="str">
            <v>Confirmed</v>
          </cell>
          <cell r="D5" t="str">
            <v>DR3</v>
          </cell>
          <cell r="H5" t="str">
            <v>AA+, Long Term Rating</v>
          </cell>
          <cell r="N5" t="str">
            <v>AFA</v>
          </cell>
          <cell r="R5" t="str">
            <v>S</v>
          </cell>
          <cell r="T5" t="str">
            <v>Rating Outlook Positive</v>
          </cell>
          <cell r="AS5" t="str">
            <v>FRM/ARMs</v>
          </cell>
          <cell r="AU5" t="str">
            <v>Defaulted</v>
          </cell>
          <cell r="AX5" t="str">
            <v>Defaulted</v>
          </cell>
        </row>
        <row r="6">
          <cell r="A6" t="str">
            <v>Database Add</v>
          </cell>
          <cell r="D6" t="str">
            <v>DR4</v>
          </cell>
          <cell r="H6" t="str">
            <v>AA, Long Term Rating</v>
          </cell>
          <cell r="N6" t="str">
            <v>AFN</v>
          </cell>
          <cell r="R6" t="str">
            <v>C</v>
          </cell>
          <cell r="T6" t="str">
            <v>Rating Outlook Stable</v>
          </cell>
          <cell r="AS6" t="str">
            <v>Option ARMs</v>
          </cell>
          <cell r="AU6" t="str">
            <v>Corrected</v>
          </cell>
          <cell r="AX6" t="str">
            <v>Corrected</v>
          </cell>
        </row>
        <row r="7">
          <cell r="A7" t="str">
            <v>Distressed Recovery Rating Revision</v>
          </cell>
          <cell r="D7" t="str">
            <v>DR5</v>
          </cell>
          <cell r="H7" t="str">
            <v>AA-, Long Term Rating</v>
          </cell>
          <cell r="N7" t="str">
            <v>ALL</v>
          </cell>
          <cell r="R7" t="str">
            <v>O</v>
          </cell>
          <cell r="T7" t="str">
            <v>Rating Watch Evolving</v>
          </cell>
          <cell r="AS7" t="str">
            <v>IG Bonds And Loans</v>
          </cell>
          <cell r="AU7" t="str">
            <v>Converted</v>
          </cell>
          <cell r="AX7" t="str">
            <v>Converted</v>
          </cell>
        </row>
        <row r="8">
          <cell r="A8" t="str">
            <v>Downgrade</v>
          </cell>
          <cell r="D8" t="str">
            <v>DR6</v>
          </cell>
          <cell r="H8" t="str">
            <v>A+, Long Term Rating</v>
          </cell>
          <cell r="N8" t="str">
            <v>AMD</v>
          </cell>
          <cell r="T8" t="str">
            <v>Rating Watch Negative</v>
          </cell>
          <cell r="AS8" t="str">
            <v>CLN</v>
          </cell>
          <cell r="AU8" t="str">
            <v>Exchanged</v>
          </cell>
          <cell r="AX8" t="str">
            <v>Exchanged</v>
          </cell>
        </row>
        <row r="9">
          <cell r="A9" t="str">
            <v>Expected Rating</v>
          </cell>
          <cell r="D9" t="str">
            <v>LS1</v>
          </cell>
          <cell r="H9" t="str">
            <v>A, Long Term Rating</v>
          </cell>
          <cell r="N9" t="str">
            <v>ANG</v>
          </cell>
          <cell r="T9" t="str">
            <v>Rating Watch Off</v>
          </cell>
          <cell r="AS9" t="str">
            <v>CDO</v>
          </cell>
          <cell r="AU9" t="str">
            <v>Paid in Full</v>
          </cell>
          <cell r="AX9" t="str">
            <v>Paid in Full</v>
          </cell>
        </row>
        <row r="10">
          <cell r="A10" t="str">
            <v>Loss Severity Rating Revision</v>
          </cell>
          <cell r="D10" t="str">
            <v>LS2</v>
          </cell>
          <cell r="H10" t="str">
            <v>A-, Long Term Rating</v>
          </cell>
          <cell r="N10" t="str">
            <v>AOA</v>
          </cell>
          <cell r="T10" t="str">
            <v>Rating Watch Positive</v>
          </cell>
          <cell r="AS10" t="str">
            <v>ABS</v>
          </cell>
          <cell r="AU10" t="str">
            <v>Refunded</v>
          </cell>
          <cell r="AX10" t="str">
            <v>Refunded</v>
          </cell>
        </row>
        <row r="11">
          <cell r="A11" t="str">
            <v>Matured</v>
          </cell>
          <cell r="D11" t="str">
            <v>LS3</v>
          </cell>
          <cell r="H11" t="str">
            <v>BBB+, Long Term Rating</v>
          </cell>
          <cell r="N11" t="str">
            <v>ARS</v>
          </cell>
          <cell r="AS11" t="str">
            <v>EM Bonds/Loans/Sovereigns</v>
          </cell>
          <cell r="AU11" t="str">
            <v>Expired</v>
          </cell>
          <cell r="AX11" t="str">
            <v>Expired</v>
          </cell>
        </row>
        <row r="12">
          <cell r="A12" t="str">
            <v>New Rating</v>
          </cell>
          <cell r="D12" t="str">
            <v>LS4</v>
          </cell>
          <cell r="H12" t="str">
            <v>BBB, Long Term Rating</v>
          </cell>
          <cell r="N12" t="str">
            <v>ATS</v>
          </cell>
          <cell r="AS12" t="str">
            <v>Hi Yield Bonds</v>
          </cell>
          <cell r="AU12" t="str">
            <v>Insufficient Info</v>
          </cell>
          <cell r="AX12" t="str">
            <v>Insufficient Info</v>
          </cell>
        </row>
        <row r="13">
          <cell r="A13" t="str">
            <v>Paid In Full</v>
          </cell>
          <cell r="D13" t="str">
            <v>LS5</v>
          </cell>
          <cell r="H13" t="str">
            <v>BBB-, Long Term Rating</v>
          </cell>
          <cell r="N13" t="str">
            <v>AUD</v>
          </cell>
          <cell r="AS13" t="str">
            <v>Hi Yield Loans</v>
          </cell>
          <cell r="AU13" t="str">
            <v>Lack of Investor Interest</v>
          </cell>
          <cell r="AX13" t="str">
            <v>Lack of Investor Interest</v>
          </cell>
        </row>
        <row r="14">
          <cell r="A14" t="str">
            <v>Prerefunded Rating</v>
          </cell>
          <cell r="D14" t="str">
            <v>RR1</v>
          </cell>
          <cell r="H14" t="str">
            <v>BB+, Long Term Rating</v>
          </cell>
          <cell r="N14" t="str">
            <v>AWG</v>
          </cell>
          <cell r="AS14" t="str">
            <v>Euro Bonds And Loans</v>
          </cell>
          <cell r="AU14" t="str">
            <v>Entity No Longer Exists</v>
          </cell>
          <cell r="AX14" t="str">
            <v>Entity No Longer Exists</v>
          </cell>
        </row>
        <row r="15">
          <cell r="A15" t="str">
            <v>Publish</v>
          </cell>
          <cell r="D15" t="str">
            <v>RR2</v>
          </cell>
          <cell r="H15" t="str">
            <v>BB, Long Term Rating</v>
          </cell>
          <cell r="N15" t="str">
            <v>AZM</v>
          </cell>
          <cell r="AS15" t="str">
            <v>Japanese Loans</v>
          </cell>
          <cell r="AU15" t="str">
            <v>Transaction Taken Private</v>
          </cell>
          <cell r="AX15" t="str">
            <v>Transaction Taken Private</v>
          </cell>
        </row>
        <row r="16">
          <cell r="A16" t="str">
            <v>Rating Watch On</v>
          </cell>
          <cell r="D16" t="str">
            <v>RR3</v>
          </cell>
          <cell r="H16" t="str">
            <v>BB-, Long Term Rating</v>
          </cell>
          <cell r="N16" t="str">
            <v>AZN</v>
          </cell>
          <cell r="AS16" t="str">
            <v>SME Loans</v>
          </cell>
          <cell r="AU16" t="str">
            <v>Withdrawal of Guarantor Rating</v>
          </cell>
          <cell r="AX16" t="str">
            <v>Withdrawal of Guarantor Rating</v>
          </cell>
        </row>
        <row r="17">
          <cell r="A17" t="str">
            <v>Rating Watch Review</v>
          </cell>
          <cell r="D17" t="str">
            <v>RR4</v>
          </cell>
          <cell r="H17" t="str">
            <v>B+, Long Term Rating</v>
          </cell>
          <cell r="N17" t="str">
            <v>BAM</v>
          </cell>
          <cell r="AS17" t="str">
            <v>Trust Preferred Securities</v>
          </cell>
          <cell r="AU17" t="str">
            <v>Criteria Change</v>
          </cell>
          <cell r="AX17" t="str">
            <v>Criteria Change</v>
          </cell>
        </row>
        <row r="18">
          <cell r="A18" t="str">
            <v>Recovery Rating Revision</v>
          </cell>
          <cell r="D18" t="str">
            <v>RR5</v>
          </cell>
          <cell r="H18" t="str">
            <v>B, Long Term Rating</v>
          </cell>
          <cell r="N18" t="str">
            <v>BBD</v>
          </cell>
          <cell r="AS18" t="str">
            <v>US Treasuries/Agencies/Hi IG</v>
          </cell>
        </row>
        <row r="19">
          <cell r="A19" t="str">
            <v>Revision Enhancement</v>
          </cell>
          <cell r="D19" t="str">
            <v>RR6</v>
          </cell>
          <cell r="H19" t="str">
            <v>B-, Long Term Rating</v>
          </cell>
          <cell r="N19" t="str">
            <v>BDT</v>
          </cell>
          <cell r="AS19" t="str">
            <v>CMBS</v>
          </cell>
        </row>
        <row r="20">
          <cell r="A20" t="str">
            <v>Revision IDR</v>
          </cell>
          <cell r="D20" t="str">
            <v>WD</v>
          </cell>
          <cell r="H20" t="str">
            <v>CCC+, Long Term Rating</v>
          </cell>
          <cell r="N20" t="str">
            <v>BEF</v>
          </cell>
          <cell r="AS20" t="str">
            <v>Private Equity</v>
          </cell>
        </row>
        <row r="21">
          <cell r="A21" t="str">
            <v>Revision Implication Watch</v>
          </cell>
          <cell r="H21" t="str">
            <v>CCC, Long Term Rating</v>
          </cell>
          <cell r="N21" t="str">
            <v>BGN</v>
          </cell>
          <cell r="AS21" t="str">
            <v>Hedge Funds</v>
          </cell>
        </row>
        <row r="22">
          <cell r="A22" t="str">
            <v>Revision Outlook</v>
          </cell>
          <cell r="H22" t="str">
            <v>CCC-, Long Term Rating</v>
          </cell>
          <cell r="N22" t="str">
            <v>BHD</v>
          </cell>
          <cell r="AS22" t="str">
            <v>Distressed Debt</v>
          </cell>
        </row>
        <row r="23">
          <cell r="A23" t="str">
            <v>Revision Rating</v>
          </cell>
          <cell r="H23" t="str">
            <v>CC, Long Term Rating</v>
          </cell>
          <cell r="N23" t="str">
            <v>BIF</v>
          </cell>
          <cell r="AS23" t="str">
            <v>Other</v>
          </cell>
        </row>
        <row r="24">
          <cell r="A24" t="str">
            <v>Support Rating Floor Revision</v>
          </cell>
          <cell r="H24" t="str">
            <v>C, Long Term Rating</v>
          </cell>
          <cell r="N24" t="str">
            <v>BMD</v>
          </cell>
          <cell r="AS24" t="str">
            <v>CRE Loans (CREL)</v>
          </cell>
        </row>
        <row r="25">
          <cell r="A25" t="str">
            <v>Update</v>
          </cell>
          <cell r="H25" t="str">
            <v>DDD, Long Term Rating</v>
          </cell>
          <cell r="N25" t="str">
            <v>BND</v>
          </cell>
          <cell r="AS25" t="str">
            <v>CRE CDOs</v>
          </cell>
        </row>
        <row r="26">
          <cell r="A26" t="str">
            <v>Upgrade</v>
          </cell>
          <cell r="H26" t="str">
            <v>DD, Long Term Rating</v>
          </cell>
          <cell r="N26" t="str">
            <v>BOB</v>
          </cell>
          <cell r="AS26" t="str">
            <v>ReREMICS</v>
          </cell>
        </row>
        <row r="27">
          <cell r="A27" t="str">
            <v>Withdrawn</v>
          </cell>
          <cell r="H27" t="str">
            <v>D, Long Term Rating</v>
          </cell>
          <cell r="N27" t="str">
            <v>BOV</v>
          </cell>
          <cell r="AS27" t="str">
            <v>RMBS</v>
          </cell>
        </row>
        <row r="28">
          <cell r="A28" t="str">
            <v>Withdrawn - Prerefunded</v>
          </cell>
          <cell r="H28" t="str">
            <v>AAA(EXP), Long Term Rating</v>
          </cell>
          <cell r="N28" t="str">
            <v>BRL</v>
          </cell>
          <cell r="AS28" t="str">
            <v>Fully / Partially Supported</v>
          </cell>
        </row>
        <row r="29">
          <cell r="H29" t="str">
            <v>AA+(EXP), Long Term Rating</v>
          </cell>
          <cell r="N29" t="str">
            <v>BSD</v>
          </cell>
          <cell r="AS29" t="str">
            <v>Fully-Supported</v>
          </cell>
        </row>
        <row r="30">
          <cell r="H30" t="str">
            <v>AA(EXP), Long Term Rating</v>
          </cell>
          <cell r="N30" t="str">
            <v>BTN</v>
          </cell>
          <cell r="AS30" t="str">
            <v>Partially Supported</v>
          </cell>
        </row>
        <row r="31">
          <cell r="H31" t="str">
            <v>AA-(EXP), Long Term Rating</v>
          </cell>
          <cell r="N31" t="str">
            <v>BWP</v>
          </cell>
          <cell r="AS31" t="str">
            <v>Amex</v>
          </cell>
        </row>
        <row r="32">
          <cell r="H32" t="str">
            <v>A+(EXP), Long Term Rating</v>
          </cell>
          <cell r="N32" t="str">
            <v>BYI</v>
          </cell>
          <cell r="AS32" t="str">
            <v>Discover</v>
          </cell>
        </row>
        <row r="33">
          <cell r="H33" t="str">
            <v>A(EXP), Long Term Rating</v>
          </cell>
          <cell r="N33" t="str">
            <v>BYR</v>
          </cell>
          <cell r="AS33" t="str">
            <v>Private Label</v>
          </cell>
        </row>
        <row r="34">
          <cell r="H34" t="str">
            <v>A-(EXP), Long Term Rating</v>
          </cell>
          <cell r="N34" t="str">
            <v>BZD</v>
          </cell>
          <cell r="AS34" t="str">
            <v>Visa/Mastercard</v>
          </cell>
        </row>
        <row r="35">
          <cell r="H35" t="str">
            <v>BBB+(EXP), Long Term Rating</v>
          </cell>
          <cell r="N35" t="str">
            <v>CAD</v>
          </cell>
          <cell r="AS35" t="str">
            <v>Conduit</v>
          </cell>
        </row>
        <row r="36">
          <cell r="H36" t="str">
            <v>BBB(EXP), Long Term Rating</v>
          </cell>
          <cell r="N36" t="str">
            <v>CDF</v>
          </cell>
          <cell r="AS36" t="str">
            <v>Term</v>
          </cell>
        </row>
        <row r="37">
          <cell r="H37" t="str">
            <v>BBB-(EXP), Long Term Rating</v>
          </cell>
          <cell r="N37" t="str">
            <v>CHF</v>
          </cell>
          <cell r="AS37" t="str">
            <v>REIT DEBT</v>
          </cell>
        </row>
        <row r="38">
          <cell r="H38" t="str">
            <v>BB+(EXP), Long Term Rating</v>
          </cell>
          <cell r="N38" t="str">
            <v>CLF</v>
          </cell>
          <cell r="AS38" t="str">
            <v>Aircraft</v>
          </cell>
        </row>
        <row r="39">
          <cell r="H39" t="str">
            <v>BB(EXP), Long Term Rating</v>
          </cell>
          <cell r="N39" t="str">
            <v>CLP</v>
          </cell>
          <cell r="AS39" t="str">
            <v>Automotive</v>
          </cell>
        </row>
        <row r="40">
          <cell r="H40" t="str">
            <v>BB-(EXP), Long Term Rating</v>
          </cell>
          <cell r="N40" t="str">
            <v>CNY</v>
          </cell>
          <cell r="AS40" t="str">
            <v>Convenience</v>
          </cell>
        </row>
        <row r="41">
          <cell r="H41" t="str">
            <v>B+(EXP), Long Term Rating</v>
          </cell>
          <cell r="N41" t="str">
            <v>COP</v>
          </cell>
          <cell r="AS41" t="str">
            <v>Electric</v>
          </cell>
        </row>
        <row r="42">
          <cell r="H42" t="str">
            <v>B(EXP), Long Term Rating</v>
          </cell>
          <cell r="N42" t="str">
            <v>COU</v>
          </cell>
          <cell r="AS42" t="str">
            <v>Energy(ie Gas Station)</v>
          </cell>
        </row>
        <row r="43">
          <cell r="H43" t="str">
            <v>B-(EXP), Long Term Rating</v>
          </cell>
          <cell r="N43" t="str">
            <v>CRC</v>
          </cell>
          <cell r="AS43" t="str">
            <v>Engines</v>
          </cell>
        </row>
        <row r="44">
          <cell r="H44" t="str">
            <v>CCC+(EXP), Long Term Rating</v>
          </cell>
          <cell r="N44" t="str">
            <v>CRU</v>
          </cell>
          <cell r="AS44" t="str">
            <v>Funeral Homes</v>
          </cell>
        </row>
        <row r="45">
          <cell r="H45" t="str">
            <v>CCC(EXP), Long Term Rating</v>
          </cell>
          <cell r="N45" t="str">
            <v>CSI</v>
          </cell>
          <cell r="AS45" t="str">
            <v>Gas</v>
          </cell>
        </row>
        <row r="46">
          <cell r="H46" t="str">
            <v>CCC-(EXP), Long Term Rating</v>
          </cell>
          <cell r="N46" t="str">
            <v>CUP</v>
          </cell>
          <cell r="AS46" t="str">
            <v>HEAL Loans</v>
          </cell>
        </row>
        <row r="47">
          <cell r="H47" t="str">
            <v>CC(EXP), Long Term Rating</v>
          </cell>
          <cell r="N47" t="str">
            <v>CVE</v>
          </cell>
          <cell r="AS47" t="str">
            <v>Large Ticket</v>
          </cell>
        </row>
        <row r="48">
          <cell r="H48" t="str">
            <v>C(EXP), Long Term Rating</v>
          </cell>
          <cell r="N48" t="str">
            <v>CYP</v>
          </cell>
          <cell r="AS48" t="str">
            <v>Loan 2</v>
          </cell>
        </row>
        <row r="49">
          <cell r="H49" t="str">
            <v>DDD(EXP), Long Term Rating</v>
          </cell>
          <cell r="N49" t="str">
            <v>CZK</v>
          </cell>
          <cell r="AS49" t="str">
            <v>Loans</v>
          </cell>
        </row>
        <row r="50">
          <cell r="H50" t="str">
            <v>DD(EXP), Long Term Rating</v>
          </cell>
          <cell r="N50" t="str">
            <v>DEM</v>
          </cell>
          <cell r="AS50" t="str">
            <v>Loans/ Social Securities Claims</v>
          </cell>
        </row>
        <row r="51">
          <cell r="H51" t="str">
            <v>DD-(EXP), Long Term Rating</v>
          </cell>
          <cell r="N51" t="str">
            <v>DJF</v>
          </cell>
          <cell r="AS51" t="str">
            <v>Mid Ticket</v>
          </cell>
        </row>
        <row r="52">
          <cell r="H52" t="str">
            <v>D(EXP), Long Term Rating</v>
          </cell>
          <cell r="N52" t="str">
            <v>DKK</v>
          </cell>
          <cell r="AS52" t="str">
            <v>New</v>
          </cell>
        </row>
        <row r="53">
          <cell r="H53" t="str">
            <v>IG, Credit Assessment Long Term Rating</v>
          </cell>
          <cell r="N53" t="str">
            <v>DOP</v>
          </cell>
          <cell r="AS53" t="str">
            <v>Others</v>
          </cell>
        </row>
        <row r="54">
          <cell r="H54" t="str">
            <v>NIG, Credit Assessment Long Term Rating</v>
          </cell>
          <cell r="N54" t="str">
            <v>DZD</v>
          </cell>
          <cell r="AS54" t="str">
            <v>Private</v>
          </cell>
        </row>
        <row r="55">
          <cell r="H55" t="str">
            <v>WD, Long Term Rating</v>
          </cell>
          <cell r="N55" t="str">
            <v>ECS</v>
          </cell>
          <cell r="AS55" t="str">
            <v>QSR</v>
          </cell>
        </row>
        <row r="56">
          <cell r="H56" t="str">
            <v>PIF, Long Term Rating</v>
          </cell>
          <cell r="N56" t="str">
            <v>ECV</v>
          </cell>
          <cell r="AS56" t="str">
            <v>Small Ticket</v>
          </cell>
        </row>
        <row r="57">
          <cell r="H57" t="str">
            <v>E, Long Term Rating</v>
          </cell>
          <cell r="N57" t="str">
            <v>EEK</v>
          </cell>
          <cell r="AS57" t="str">
            <v>Tax receivables</v>
          </cell>
        </row>
        <row r="58">
          <cell r="H58" t="str">
            <v>AA (CAT), Credit Opinion Long Term Rating</v>
          </cell>
          <cell r="N58" t="str">
            <v>EGP</v>
          </cell>
          <cell r="AS58" t="str">
            <v>Title IV</v>
          </cell>
        </row>
        <row r="59">
          <cell r="H59" t="str">
            <v>A (CAT), Credit Opinion Long Term Rating</v>
          </cell>
          <cell r="N59" t="str">
            <v>ERN</v>
          </cell>
          <cell r="AS59" t="str">
            <v>Used</v>
          </cell>
        </row>
        <row r="60">
          <cell r="H60" t="str">
            <v>BBB (CAT), Credit Opinion Long Term Rating</v>
          </cell>
          <cell r="N60" t="str">
            <v>ESP</v>
          </cell>
          <cell r="AS60" t="str">
            <v>Energy (ie Gas Station)</v>
          </cell>
        </row>
        <row r="61">
          <cell r="H61" t="str">
            <v>BB (CAT), Credit Opinion Long Term Rating</v>
          </cell>
          <cell r="N61" t="str">
            <v>ETB</v>
          </cell>
          <cell r="AS61" t="str">
            <v>New/Used</v>
          </cell>
        </row>
        <row r="62">
          <cell r="H62" t="str">
            <v>B (CAT), Credit Opinion Long Term Rating</v>
          </cell>
          <cell r="N62" t="str">
            <v>EUR</v>
          </cell>
          <cell r="AS62" t="str">
            <v>For Profit</v>
          </cell>
        </row>
        <row r="63">
          <cell r="H63" t="str">
            <v>CCC (CAT), Credit Opinion Long Term Rating</v>
          </cell>
          <cell r="N63" t="str">
            <v>FIM</v>
          </cell>
          <cell r="AS63" t="str">
            <v>Not for Profit</v>
          </cell>
        </row>
        <row r="64">
          <cell r="H64" t="str">
            <v>AAApre, Long Term Rating</v>
          </cell>
          <cell r="N64" t="str">
            <v>FJD</v>
          </cell>
        </row>
        <row r="65">
          <cell r="H65" t="str">
            <v>RD, Long Term Rating</v>
          </cell>
          <cell r="N65" t="str">
            <v>FKP</v>
          </cell>
        </row>
        <row r="66">
          <cell r="H66" t="str">
            <v>NR, Short Term Rating</v>
          </cell>
          <cell r="N66" t="str">
            <v>FRF</v>
          </cell>
        </row>
        <row r="67">
          <cell r="H67" t="str">
            <v>F1+, Short Term Rating</v>
          </cell>
          <cell r="N67" t="str">
            <v>GBP</v>
          </cell>
        </row>
        <row r="68">
          <cell r="H68" t="str">
            <v>F1, Short Term Rating</v>
          </cell>
          <cell r="N68" t="str">
            <v>GEL</v>
          </cell>
        </row>
        <row r="69">
          <cell r="H69" t="str">
            <v>F2, Short Term Rating</v>
          </cell>
          <cell r="N69" t="str">
            <v>GHC</v>
          </cell>
        </row>
        <row r="70">
          <cell r="H70" t="str">
            <v>F3, Short Term Rating</v>
          </cell>
          <cell r="N70" t="str">
            <v>GHS</v>
          </cell>
        </row>
        <row r="71">
          <cell r="H71" t="str">
            <v>B, Short Term Rating</v>
          </cell>
          <cell r="N71" t="str">
            <v>GIP</v>
          </cell>
        </row>
        <row r="72">
          <cell r="H72" t="str">
            <v>C, Short Term Rating</v>
          </cell>
          <cell r="N72" t="str">
            <v>GMD</v>
          </cell>
        </row>
        <row r="73">
          <cell r="H73" t="str">
            <v>D, Short Term Rating</v>
          </cell>
          <cell r="N73" t="str">
            <v>GNF</v>
          </cell>
        </row>
        <row r="74">
          <cell r="H74" t="str">
            <v>F1+(EXP), Expected Short-Term Rating</v>
          </cell>
          <cell r="N74" t="str">
            <v>GRD</v>
          </cell>
        </row>
        <row r="75">
          <cell r="H75" t="str">
            <v>F1(EXP), Expected Short-Term Rating</v>
          </cell>
          <cell r="N75" t="str">
            <v>GTQ</v>
          </cell>
        </row>
        <row r="76">
          <cell r="H76" t="str">
            <v>F2(EXP), Expected Short-Term Rating</v>
          </cell>
          <cell r="N76" t="str">
            <v>GWP</v>
          </cell>
        </row>
        <row r="77">
          <cell r="H77" t="str">
            <v>F3(EXP), Expected Short-Term Rating</v>
          </cell>
          <cell r="N77" t="str">
            <v>GYD</v>
          </cell>
        </row>
        <row r="78">
          <cell r="H78" t="str">
            <v>B(EXP), Expected Short-Term Rating</v>
          </cell>
          <cell r="N78" t="str">
            <v>HKD</v>
          </cell>
        </row>
        <row r="79">
          <cell r="H79" t="str">
            <v>C(EXP), Expected Short-Term Rating</v>
          </cell>
          <cell r="N79" t="str">
            <v>HNL</v>
          </cell>
        </row>
        <row r="80">
          <cell r="H80" t="str">
            <v>D(EXP), Expected Short-Term Rating</v>
          </cell>
          <cell r="N80" t="str">
            <v>HRK</v>
          </cell>
        </row>
        <row r="81">
          <cell r="H81" t="str">
            <v>D-1, Short-Term Rating (DCR)</v>
          </cell>
          <cell r="N81" t="str">
            <v>HTG</v>
          </cell>
        </row>
        <row r="82">
          <cell r="H82" t="str">
            <v>D-1+, Short-Term Rating (DCR)</v>
          </cell>
          <cell r="N82" t="str">
            <v>HUF</v>
          </cell>
        </row>
        <row r="83">
          <cell r="H83" t="str">
            <v>D-1-, Short-Term Rating (DCR)</v>
          </cell>
          <cell r="N83" t="str">
            <v>IDN</v>
          </cell>
        </row>
        <row r="84">
          <cell r="H84" t="str">
            <v>D-2, Short-Term Rating (DCR)</v>
          </cell>
          <cell r="N84" t="str">
            <v>IDR</v>
          </cell>
        </row>
        <row r="85">
          <cell r="H85" t="str">
            <v>D-3, Short-Term Rating (DCR)</v>
          </cell>
          <cell r="N85" t="str">
            <v>IEP</v>
          </cell>
        </row>
        <row r="86">
          <cell r="H86" t="str">
            <v>D-4, Short-Term Rating (DCR)</v>
          </cell>
          <cell r="N86" t="str">
            <v>ILI</v>
          </cell>
        </row>
        <row r="87">
          <cell r="H87" t="str">
            <v>F1+/F1+, Short Term Rating</v>
          </cell>
          <cell r="N87" t="str">
            <v>ILS</v>
          </cell>
        </row>
        <row r="88">
          <cell r="H88" t="str">
            <v>F1+/F1, Short Term Rating</v>
          </cell>
          <cell r="N88" t="str">
            <v>INR</v>
          </cell>
        </row>
        <row r="89">
          <cell r="H89" t="str">
            <v>WD, Short Term Rating</v>
          </cell>
          <cell r="N89" t="str">
            <v>IQD</v>
          </cell>
        </row>
        <row r="90">
          <cell r="H90" t="str">
            <v>PIF, Short Term Rating</v>
          </cell>
          <cell r="N90" t="str">
            <v>IRR</v>
          </cell>
        </row>
        <row r="91">
          <cell r="H91" t="str">
            <v>At least F1, Credit Opinion Short Term Rating</v>
          </cell>
          <cell r="N91" t="str">
            <v>ISK</v>
          </cell>
        </row>
        <row r="92">
          <cell r="H92" t="str">
            <v>At least F2, Credit Opinion Short Term Rating</v>
          </cell>
          <cell r="N92" t="str">
            <v>ITL</v>
          </cell>
        </row>
        <row r="93">
          <cell r="H93" t="str">
            <v>At least F3, Credit Opinion Short Term Rating</v>
          </cell>
          <cell r="N93" t="str">
            <v>JMD</v>
          </cell>
        </row>
        <row r="94">
          <cell r="H94" t="str">
            <v>At least B, Credit Opinion Short Term Rating</v>
          </cell>
          <cell r="N94" t="str">
            <v>JOD</v>
          </cell>
        </row>
        <row r="95">
          <cell r="H95" t="str">
            <v>At least C, Credit Opinion Short Term Rating</v>
          </cell>
          <cell r="N95" t="str">
            <v>JPY</v>
          </cell>
        </row>
        <row r="96">
          <cell r="H96" t="str">
            <v>At least D, Credit Opinion Short Term Rating</v>
          </cell>
          <cell r="N96" t="str">
            <v>KES</v>
          </cell>
        </row>
        <row r="97">
          <cell r="H97" t="str">
            <v>RD, Short Term Rating</v>
          </cell>
          <cell r="N97" t="str">
            <v>KGS</v>
          </cell>
        </row>
        <row r="98">
          <cell r="H98" t="str">
            <v>NR, Unenhanced Long Term Rating</v>
          </cell>
          <cell r="N98" t="str">
            <v>KHR</v>
          </cell>
        </row>
        <row r="99">
          <cell r="H99" t="str">
            <v>AAA, Unenhanced Long Term Rating</v>
          </cell>
          <cell r="N99" t="str">
            <v>KMF</v>
          </cell>
        </row>
        <row r="100">
          <cell r="H100" t="str">
            <v>AA+, Unenhanced Long Term Rating</v>
          </cell>
          <cell r="N100" t="str">
            <v>KPW</v>
          </cell>
        </row>
        <row r="101">
          <cell r="H101" t="str">
            <v>AA, Unenhanced Long Term Rating</v>
          </cell>
          <cell r="N101" t="str">
            <v>KRW</v>
          </cell>
        </row>
        <row r="102">
          <cell r="H102" t="str">
            <v>AA-, Unenhanced Long Term Rating</v>
          </cell>
          <cell r="N102" t="str">
            <v>KWD</v>
          </cell>
        </row>
        <row r="103">
          <cell r="H103" t="str">
            <v>A+, Unenhanced Long Term Rating</v>
          </cell>
          <cell r="N103" t="str">
            <v>KYD</v>
          </cell>
        </row>
        <row r="104">
          <cell r="H104" t="str">
            <v>A, Unenhanced Long Term Rating</v>
          </cell>
          <cell r="N104" t="str">
            <v>KZT</v>
          </cell>
        </row>
        <row r="105">
          <cell r="H105" t="str">
            <v>A-, Unenhanced Long Term Rating</v>
          </cell>
          <cell r="N105" t="str">
            <v>LAK</v>
          </cell>
        </row>
        <row r="106">
          <cell r="H106" t="str">
            <v>BBB+, Unenhanced Long Term Rating</v>
          </cell>
          <cell r="N106" t="str">
            <v>LBP</v>
          </cell>
        </row>
        <row r="107">
          <cell r="H107" t="str">
            <v>BBB, Unenhanced Long Term Rating</v>
          </cell>
          <cell r="N107" t="str">
            <v>LKR</v>
          </cell>
        </row>
        <row r="108">
          <cell r="H108" t="str">
            <v>BBB-, Unenhanced Long Term Rating</v>
          </cell>
          <cell r="N108" t="str">
            <v>LRD</v>
          </cell>
        </row>
        <row r="109">
          <cell r="H109" t="str">
            <v>BB+, Unenhanced Long Term Rating</v>
          </cell>
          <cell r="N109" t="str">
            <v>LSL</v>
          </cell>
        </row>
        <row r="110">
          <cell r="H110" t="str">
            <v>BB, Unenhanced Long Term Rating</v>
          </cell>
          <cell r="N110" t="str">
            <v>LTL</v>
          </cell>
        </row>
        <row r="111">
          <cell r="H111" t="str">
            <v>BB-, Unenhanced Long Term Rating</v>
          </cell>
          <cell r="N111" t="str">
            <v>LUF</v>
          </cell>
        </row>
        <row r="112">
          <cell r="H112" t="str">
            <v>B+, Unenhanced Long Term Rating</v>
          </cell>
          <cell r="N112" t="str">
            <v>LVL</v>
          </cell>
        </row>
        <row r="113">
          <cell r="H113" t="str">
            <v>B, Unenhanced Long Term Rating</v>
          </cell>
          <cell r="N113" t="str">
            <v>LYD</v>
          </cell>
        </row>
        <row r="114">
          <cell r="H114" t="str">
            <v>B-, Unenhanced Long Term Rating</v>
          </cell>
          <cell r="N114" t="str">
            <v>MAD</v>
          </cell>
        </row>
        <row r="115">
          <cell r="H115" t="str">
            <v>CCC+, Unenhanced Long Term Rating</v>
          </cell>
          <cell r="N115" t="str">
            <v>MDL</v>
          </cell>
        </row>
        <row r="116">
          <cell r="H116" t="str">
            <v>CCC, Unenhanced Long Term Rating</v>
          </cell>
          <cell r="N116" t="str">
            <v>MGA</v>
          </cell>
        </row>
        <row r="117">
          <cell r="H117" t="str">
            <v>CCC-, Unenhanced Long Term Rating</v>
          </cell>
          <cell r="N117" t="str">
            <v>MKD</v>
          </cell>
        </row>
        <row r="118">
          <cell r="H118" t="str">
            <v>CC, Unenhanced Long Term Rating</v>
          </cell>
          <cell r="N118" t="str">
            <v>MMK</v>
          </cell>
        </row>
        <row r="119">
          <cell r="H119" t="str">
            <v>C, Unenhanced Long Term Rating</v>
          </cell>
          <cell r="N119" t="str">
            <v>MNT</v>
          </cell>
        </row>
        <row r="120">
          <cell r="H120" t="str">
            <v>DDD, Unenhanced Long Term Rating</v>
          </cell>
          <cell r="N120" t="str">
            <v>MOP</v>
          </cell>
        </row>
        <row r="121">
          <cell r="H121" t="str">
            <v>DD, Unenhanced Long Term Rating</v>
          </cell>
          <cell r="N121" t="str">
            <v>MRO</v>
          </cell>
        </row>
        <row r="122">
          <cell r="H122" t="str">
            <v>D, Unenhanced Long Term Rating</v>
          </cell>
          <cell r="N122" t="str">
            <v>MTL</v>
          </cell>
        </row>
        <row r="123">
          <cell r="H123" t="str">
            <v>AAA(EXP), Unenhanced Long Term Rating</v>
          </cell>
          <cell r="N123" t="str">
            <v>MUR</v>
          </cell>
        </row>
        <row r="124">
          <cell r="H124" t="str">
            <v>AA+(EXP), Unenhanced Long Term Rating</v>
          </cell>
          <cell r="N124" t="str">
            <v>MVR</v>
          </cell>
        </row>
        <row r="125">
          <cell r="H125" t="str">
            <v>AA(EXP), Unenhanced Long Term Rating</v>
          </cell>
          <cell r="N125" t="str">
            <v>MWK</v>
          </cell>
        </row>
        <row r="126">
          <cell r="H126" t="str">
            <v>AA-(EXP), Unenhanced Long Term Rating</v>
          </cell>
          <cell r="N126" t="str">
            <v>MXN</v>
          </cell>
        </row>
        <row r="127">
          <cell r="H127" t="str">
            <v>A+(EXP), Unenhanced Long Term Rating</v>
          </cell>
          <cell r="N127" t="str">
            <v>MYR</v>
          </cell>
        </row>
        <row r="128">
          <cell r="H128" t="str">
            <v>A(EXP), Unenhanced Long Term Rating</v>
          </cell>
          <cell r="N128" t="str">
            <v>MZN</v>
          </cell>
        </row>
        <row r="129">
          <cell r="H129" t="str">
            <v>A-(EXP), Unenhanced Long Term Rating</v>
          </cell>
          <cell r="N129" t="str">
            <v>NAD</v>
          </cell>
        </row>
        <row r="130">
          <cell r="H130" t="str">
            <v>BBB+(EXP), Unenhanced Long Term Rating</v>
          </cell>
          <cell r="N130" t="str">
            <v>NGN</v>
          </cell>
        </row>
        <row r="131">
          <cell r="H131" t="str">
            <v>BBB(EXP), Unenhanced Long Term Rating</v>
          </cell>
          <cell r="N131" t="str">
            <v>NIO</v>
          </cell>
        </row>
        <row r="132">
          <cell r="H132" t="str">
            <v>BBB-(EXP), Unenhanced Long Term Rating</v>
          </cell>
          <cell r="N132" t="str">
            <v>NLG</v>
          </cell>
        </row>
        <row r="133">
          <cell r="H133" t="str">
            <v>BB+(EXP), Unenhanced Long Term Rating</v>
          </cell>
          <cell r="N133" t="str">
            <v>NOK</v>
          </cell>
        </row>
        <row r="134">
          <cell r="H134" t="str">
            <v>BB(EXP), Unenhanced Long Term Rating</v>
          </cell>
          <cell r="N134" t="str">
            <v>NPR</v>
          </cell>
        </row>
        <row r="135">
          <cell r="H135" t="str">
            <v>BB-(EXP), Unenhanced Long Term Rating</v>
          </cell>
          <cell r="N135" t="str">
            <v>NZD</v>
          </cell>
        </row>
        <row r="136">
          <cell r="H136" t="str">
            <v>B+(EXP), Unenhanced Long Term Rating</v>
          </cell>
          <cell r="N136" t="str">
            <v>OMR</v>
          </cell>
        </row>
        <row r="137">
          <cell r="H137" t="str">
            <v>B(EXP), Unenhanced Long Term Rating</v>
          </cell>
          <cell r="N137" t="str">
            <v>PAB</v>
          </cell>
        </row>
        <row r="138">
          <cell r="H138" t="str">
            <v>B-(EXP), Unenhanced Long Term Rating</v>
          </cell>
          <cell r="N138" t="str">
            <v>PEN</v>
          </cell>
        </row>
        <row r="139">
          <cell r="H139" t="str">
            <v>CCC+(EXP), Unenhanced Long Term Rating</v>
          </cell>
          <cell r="N139" t="str">
            <v>PGK</v>
          </cell>
        </row>
        <row r="140">
          <cell r="H140" t="str">
            <v>CCC(EXP), Unenhanced Long Term Rating</v>
          </cell>
          <cell r="N140" t="str">
            <v>PHP</v>
          </cell>
        </row>
        <row r="141">
          <cell r="H141" t="str">
            <v>CCC-(EXP), Unenhanced Long Term Rating</v>
          </cell>
          <cell r="N141" t="str">
            <v>PKR</v>
          </cell>
        </row>
        <row r="142">
          <cell r="H142" t="str">
            <v>CC(EXP), Unenhanced Long Term Rating</v>
          </cell>
          <cell r="N142" t="str">
            <v>PLN</v>
          </cell>
        </row>
        <row r="143">
          <cell r="H143" t="str">
            <v>C(EXP), Unenhanced Long Term Rating</v>
          </cell>
          <cell r="N143" t="str">
            <v>PTE</v>
          </cell>
        </row>
        <row r="144">
          <cell r="H144" t="str">
            <v>DDD(EXP), Unenhanced Long Term Rating</v>
          </cell>
          <cell r="N144" t="str">
            <v>PYG</v>
          </cell>
        </row>
        <row r="145">
          <cell r="H145" t="str">
            <v>DD(EXP), Unenhanced Long Term Rating</v>
          </cell>
          <cell r="N145" t="str">
            <v>QAR</v>
          </cell>
        </row>
        <row r="146">
          <cell r="H146" t="str">
            <v>DD-(EXP), Unenhanced Long Term Rating</v>
          </cell>
          <cell r="N146" t="str">
            <v>ROI</v>
          </cell>
        </row>
        <row r="147">
          <cell r="H147" t="str">
            <v>D(EXP), Unenhanced Long Term Rating</v>
          </cell>
          <cell r="N147" t="str">
            <v>ROL</v>
          </cell>
        </row>
        <row r="148">
          <cell r="H148" t="str">
            <v>IG, Credit Assessment Unenhanced Long Term Rating</v>
          </cell>
          <cell r="N148" t="str">
            <v>RON</v>
          </cell>
        </row>
        <row r="149">
          <cell r="H149" t="str">
            <v>NIG, Credit Assessment Unenhanced Long Term Rating</v>
          </cell>
          <cell r="N149" t="str">
            <v>RSD</v>
          </cell>
        </row>
        <row r="150">
          <cell r="H150" t="str">
            <v>WD, Unenhanced Long Term Rating</v>
          </cell>
          <cell r="N150" t="str">
            <v>RUB</v>
          </cell>
        </row>
        <row r="151">
          <cell r="H151" t="str">
            <v>AA(CAT), Credit Opinion Unenhanced Long Term Rating</v>
          </cell>
          <cell r="N151" t="str">
            <v>RUI</v>
          </cell>
        </row>
        <row r="152">
          <cell r="H152" t="str">
            <v>A(CAT), Credit Opinion Unenhanced Long Term Rating</v>
          </cell>
          <cell r="N152" t="str">
            <v>RUR</v>
          </cell>
        </row>
        <row r="153">
          <cell r="H153" t="str">
            <v>BBB(CAT), Credit Opinion Unenhanced Long Term Rating</v>
          </cell>
          <cell r="N153" t="str">
            <v>RWF</v>
          </cell>
        </row>
        <row r="154">
          <cell r="H154" t="str">
            <v>BB(CAT), Credit Opinion Unenhanced Long Term Rating</v>
          </cell>
          <cell r="N154" t="str">
            <v>SAR</v>
          </cell>
        </row>
        <row r="155">
          <cell r="H155" t="str">
            <v>B(CAT), Credit Opinion Unenhanced Long Term Rating</v>
          </cell>
          <cell r="N155" t="str">
            <v>SBD</v>
          </cell>
        </row>
        <row r="156">
          <cell r="H156" t="str">
            <v>CCC(CAT), Credit Opinion Unenhanced Long Term Rating</v>
          </cell>
          <cell r="N156" t="str">
            <v>SCR</v>
          </cell>
        </row>
        <row r="157">
          <cell r="H157" t="str">
            <v>PIF, Unenhanced Long Term Rating</v>
          </cell>
          <cell r="N157" t="str">
            <v>SDG</v>
          </cell>
        </row>
        <row r="158">
          <cell r="H158" t="str">
            <v>NR, Unenhanced Short Term Rating</v>
          </cell>
          <cell r="N158" t="str">
            <v>SEK</v>
          </cell>
        </row>
        <row r="159">
          <cell r="H159" t="str">
            <v>F1+, Unenhanced Short Term Rating</v>
          </cell>
          <cell r="N159" t="str">
            <v>SGD</v>
          </cell>
        </row>
        <row r="160">
          <cell r="H160" t="str">
            <v>F1, Unenhanced Short Term Rating</v>
          </cell>
          <cell r="N160" t="str">
            <v>SHP</v>
          </cell>
        </row>
        <row r="161">
          <cell r="H161" t="str">
            <v>F2, Unenhanced Short Term Rating</v>
          </cell>
          <cell r="N161" t="str">
            <v>SIT</v>
          </cell>
        </row>
        <row r="162">
          <cell r="H162" t="str">
            <v>F3, Unenhanced Short Term Rating</v>
          </cell>
          <cell r="N162" t="str">
            <v>SKK</v>
          </cell>
        </row>
        <row r="163">
          <cell r="H163" t="str">
            <v>B, Unenhanced Short Term Rating</v>
          </cell>
          <cell r="N163" t="str">
            <v>SLL</v>
          </cell>
        </row>
        <row r="164">
          <cell r="H164" t="str">
            <v>C, Unenhanced Short Term Rating</v>
          </cell>
          <cell r="N164" t="str">
            <v>SOS</v>
          </cell>
        </row>
        <row r="165">
          <cell r="H165" t="str">
            <v>D, Unenhanced Short Term Rating</v>
          </cell>
          <cell r="N165" t="str">
            <v>SRD</v>
          </cell>
        </row>
        <row r="166">
          <cell r="H166" t="str">
            <v>F1+(EXP), Unenhanced Short Term Rating</v>
          </cell>
          <cell r="N166" t="str">
            <v>STD</v>
          </cell>
        </row>
        <row r="167">
          <cell r="H167" t="str">
            <v>F1(EXP), Unenhanced Short Term Rating</v>
          </cell>
          <cell r="N167" t="str">
            <v>SVC</v>
          </cell>
        </row>
        <row r="168">
          <cell r="H168" t="str">
            <v>F2(EXP), Unenhanced Short Term Rating</v>
          </cell>
          <cell r="N168" t="str">
            <v>SYP</v>
          </cell>
        </row>
        <row r="169">
          <cell r="H169" t="str">
            <v>F3(EXP), Unenhanced Short Term Rating</v>
          </cell>
          <cell r="N169" t="str">
            <v>SZL</v>
          </cell>
        </row>
        <row r="170">
          <cell r="H170" t="str">
            <v>B(EXP), Unenhanced Short Term Rating</v>
          </cell>
          <cell r="N170" t="str">
            <v>THB</v>
          </cell>
        </row>
        <row r="171">
          <cell r="H171" t="str">
            <v>C(EXP), Unenhanced Short Term Rating</v>
          </cell>
          <cell r="N171" t="str">
            <v>TJS</v>
          </cell>
        </row>
        <row r="172">
          <cell r="H172" t="str">
            <v>D(EXP), Unenhanced Short Term Rating</v>
          </cell>
          <cell r="N172" t="str">
            <v>TMM</v>
          </cell>
        </row>
        <row r="173">
          <cell r="H173" t="str">
            <v>REV RATING, Unenhanced Short Term Rating</v>
          </cell>
          <cell r="N173" t="str">
            <v>TND</v>
          </cell>
        </row>
        <row r="174">
          <cell r="H174" t="str">
            <v>WD, Unenhanced Short Term Rating</v>
          </cell>
          <cell r="N174" t="str">
            <v>TOP</v>
          </cell>
        </row>
        <row r="175">
          <cell r="H175" t="str">
            <v>At least F1, Credit Opinion Unenhanced Short Term Rating</v>
          </cell>
          <cell r="N175" t="str">
            <v>TRL</v>
          </cell>
        </row>
        <row r="176">
          <cell r="H176" t="str">
            <v>At least F2, Credit Opinion Unenhanced Short Term Rating</v>
          </cell>
          <cell r="N176" t="str">
            <v>TRY</v>
          </cell>
        </row>
        <row r="177">
          <cell r="H177" t="str">
            <v>At least F3, Credit Opinion Unenhanced Short Term Rating</v>
          </cell>
          <cell r="N177" t="str">
            <v>TRZ</v>
          </cell>
        </row>
        <row r="178">
          <cell r="H178" t="str">
            <v>At least B, Credit Opinion Unenhanced Short Term Rating</v>
          </cell>
          <cell r="N178" t="str">
            <v>TTD</v>
          </cell>
        </row>
        <row r="179">
          <cell r="H179" t="str">
            <v>At least C, Credit Opinion Unenhanced Short Term Rating</v>
          </cell>
          <cell r="N179" t="str">
            <v>TWD</v>
          </cell>
        </row>
        <row r="180">
          <cell r="H180" t="str">
            <v>At least D, Credit Opinion Unenhanced Short Term Rating</v>
          </cell>
          <cell r="N180" t="str">
            <v>TZS</v>
          </cell>
        </row>
        <row r="181">
          <cell r="H181" t="str">
            <v>NR, National Long Term Rating</v>
          </cell>
          <cell r="N181" t="str">
            <v>UAH</v>
          </cell>
        </row>
        <row r="182">
          <cell r="H182" t="str">
            <v>AAA, National Long Term Rating</v>
          </cell>
          <cell r="N182" t="str">
            <v>UAI</v>
          </cell>
        </row>
        <row r="183">
          <cell r="H183" t="str">
            <v>AA+, National Long Term Rating</v>
          </cell>
          <cell r="N183" t="str">
            <v>UAK</v>
          </cell>
        </row>
        <row r="184">
          <cell r="H184" t="str">
            <v>AA, National Long Term Rating</v>
          </cell>
          <cell r="N184" t="str">
            <v>UDI</v>
          </cell>
        </row>
        <row r="185">
          <cell r="H185" t="str">
            <v>AA-, National Long Term Rating</v>
          </cell>
          <cell r="N185" t="str">
            <v>UGX</v>
          </cell>
        </row>
        <row r="186">
          <cell r="H186" t="str">
            <v>A+, National Long Term Rating</v>
          </cell>
          <cell r="N186" t="str">
            <v>UHR</v>
          </cell>
        </row>
        <row r="187">
          <cell r="H187" t="str">
            <v>A, National Long Term Rating</v>
          </cell>
          <cell r="N187" t="str">
            <v>UYI</v>
          </cell>
        </row>
        <row r="188">
          <cell r="H188" t="str">
            <v>A-, National Long Term Rating</v>
          </cell>
          <cell r="N188" t="str">
            <v>UYU</v>
          </cell>
        </row>
        <row r="189">
          <cell r="H189" t="str">
            <v>BBB+, National Long Term Rating</v>
          </cell>
          <cell r="N189" t="str">
            <v>UZS</v>
          </cell>
        </row>
        <row r="190">
          <cell r="H190" t="str">
            <v>BBB, National Long Term Rating</v>
          </cell>
          <cell r="N190" t="str">
            <v>VEB</v>
          </cell>
        </row>
        <row r="191">
          <cell r="H191" t="str">
            <v>BBB-, National Long Term Rating</v>
          </cell>
          <cell r="N191" t="str">
            <v>VEF</v>
          </cell>
        </row>
        <row r="192">
          <cell r="H192" t="str">
            <v>BB+, National Long Term Rating</v>
          </cell>
          <cell r="N192" t="str">
            <v>VND</v>
          </cell>
        </row>
        <row r="193">
          <cell r="H193" t="str">
            <v>BB, National Long Term Rating</v>
          </cell>
          <cell r="N193" t="str">
            <v>VUV</v>
          </cell>
        </row>
        <row r="194">
          <cell r="H194" t="str">
            <v>BB-, National Long Term Rating</v>
          </cell>
          <cell r="N194" t="str">
            <v>WST</v>
          </cell>
        </row>
        <row r="195">
          <cell r="H195" t="str">
            <v>B+, National Long Term Rating</v>
          </cell>
          <cell r="N195" t="str">
            <v>XAF</v>
          </cell>
        </row>
        <row r="196">
          <cell r="H196" t="str">
            <v>B, National Long Term Rating</v>
          </cell>
          <cell r="N196" t="str">
            <v>XCD</v>
          </cell>
        </row>
        <row r="197">
          <cell r="H197" t="str">
            <v>B-, National Long Term Rating</v>
          </cell>
          <cell r="N197" t="str">
            <v>XDR</v>
          </cell>
        </row>
        <row r="198">
          <cell r="H198" t="str">
            <v>CCC+, National Long Term Rating</v>
          </cell>
          <cell r="N198" t="str">
            <v>XEU</v>
          </cell>
        </row>
        <row r="199">
          <cell r="H199" t="str">
            <v>CCC, National Long Term Rating</v>
          </cell>
          <cell r="N199" t="str">
            <v>XOF</v>
          </cell>
        </row>
        <row r="200">
          <cell r="H200" t="str">
            <v>CCC-, National Long Term Rating</v>
          </cell>
          <cell r="N200" t="str">
            <v>XPF</v>
          </cell>
        </row>
        <row r="201">
          <cell r="H201" t="str">
            <v>CC, National Long Term Rating</v>
          </cell>
          <cell r="N201" t="str">
            <v>XXX</v>
          </cell>
        </row>
        <row r="202">
          <cell r="H202" t="str">
            <v>C, National Long Term Rating</v>
          </cell>
          <cell r="N202" t="str">
            <v>YER</v>
          </cell>
        </row>
        <row r="203">
          <cell r="H203" t="str">
            <v>DDD, National Long Term Rating</v>
          </cell>
          <cell r="N203" t="str">
            <v>ZAR</v>
          </cell>
        </row>
        <row r="204">
          <cell r="H204" t="str">
            <v>DD, National Long Term Rating</v>
          </cell>
          <cell r="N204" t="str">
            <v>ZMK</v>
          </cell>
        </row>
        <row r="205">
          <cell r="H205" t="str">
            <v>D, National Long Term Rating</v>
          </cell>
          <cell r="N205" t="str">
            <v>ZWD</v>
          </cell>
        </row>
        <row r="206">
          <cell r="H206" t="str">
            <v>E, National Long Term Rating</v>
          </cell>
          <cell r="N206" t="str">
            <v>ZWI</v>
          </cell>
        </row>
        <row r="207">
          <cell r="H207" t="str">
            <v>AAA(EXP), National Long Term Rating</v>
          </cell>
        </row>
        <row r="208">
          <cell r="H208" t="str">
            <v>AA+(EXP), National Long Term Rating</v>
          </cell>
        </row>
        <row r="209">
          <cell r="H209" t="str">
            <v>AA(EXP), National Long Term Rating</v>
          </cell>
        </row>
        <row r="210">
          <cell r="H210" t="str">
            <v>AA-(EXP), National Long Term Rating</v>
          </cell>
        </row>
        <row r="211">
          <cell r="H211" t="str">
            <v>A+(EXP), National Long Term Rating</v>
          </cell>
        </row>
        <row r="212">
          <cell r="H212" t="str">
            <v>A(EXP), National Long Term Rating</v>
          </cell>
        </row>
        <row r="213">
          <cell r="H213" t="str">
            <v>A-(EXP), National Long Term Rating</v>
          </cell>
        </row>
        <row r="214">
          <cell r="H214" t="str">
            <v>BBB+(EXP), National Long Term Rating</v>
          </cell>
        </row>
        <row r="215">
          <cell r="H215" t="str">
            <v>BBB(EXP), National Long Term Rating</v>
          </cell>
        </row>
        <row r="216">
          <cell r="H216" t="str">
            <v>BBB-(EXP), National Long Term Rating</v>
          </cell>
        </row>
        <row r="217">
          <cell r="H217" t="str">
            <v>BB+(EXP), National Long Term Rating</v>
          </cell>
        </row>
        <row r="218">
          <cell r="H218" t="str">
            <v>BB(EXP), National Long Term Rating</v>
          </cell>
        </row>
        <row r="219">
          <cell r="H219" t="str">
            <v>BB-(EXP), National Long Term Rating</v>
          </cell>
        </row>
        <row r="220">
          <cell r="H220" t="str">
            <v>B+(EXP), National Long Term Rating</v>
          </cell>
        </row>
        <row r="221">
          <cell r="H221" t="str">
            <v>B(EXP), National Long Term Rating</v>
          </cell>
        </row>
        <row r="222">
          <cell r="H222" t="str">
            <v>B-(EXP), National Long Term Rating</v>
          </cell>
        </row>
        <row r="223">
          <cell r="H223" t="str">
            <v>CCC+(EXP), National Long Term Rating</v>
          </cell>
        </row>
        <row r="224">
          <cell r="H224" t="str">
            <v>CCC(EXP), National Long Term Rating</v>
          </cell>
        </row>
        <row r="225">
          <cell r="H225" t="str">
            <v>CCC-(EXP), National Long Term Rating</v>
          </cell>
        </row>
        <row r="226">
          <cell r="H226" t="str">
            <v>CC(EXP), National Long Term Rating</v>
          </cell>
        </row>
        <row r="227">
          <cell r="H227" t="str">
            <v>C(EXP), National Long Term Rating</v>
          </cell>
        </row>
        <row r="228">
          <cell r="H228" t="str">
            <v>DDD(EXP), National Long Term Rating</v>
          </cell>
        </row>
        <row r="229">
          <cell r="H229" t="str">
            <v>DD(EXP), National Long Term Rating</v>
          </cell>
        </row>
        <row r="230">
          <cell r="H230" t="str">
            <v>D(EXP), National Long Term Rating</v>
          </cell>
        </row>
        <row r="231">
          <cell r="H231" t="str">
            <v>E(EXP), National Long Term Rating</v>
          </cell>
        </row>
        <row r="232">
          <cell r="H232" t="str">
            <v>PIF, National Long Term Rating</v>
          </cell>
        </row>
        <row r="233">
          <cell r="H233" t="str">
            <v>WD, National Long Term Rating</v>
          </cell>
        </row>
        <row r="234">
          <cell r="H234" t="str">
            <v>RD, National Long Term Rating</v>
          </cell>
        </row>
        <row r="235">
          <cell r="H235" t="str">
            <v>NR, National Short Term Rating</v>
          </cell>
        </row>
        <row r="236">
          <cell r="H236" t="str">
            <v>F1+, National Short Term Rating</v>
          </cell>
        </row>
        <row r="237">
          <cell r="H237" t="str">
            <v>F1, National Short Term Rating</v>
          </cell>
        </row>
        <row r="238">
          <cell r="H238" t="str">
            <v>F2, National Short Term Rating</v>
          </cell>
        </row>
        <row r="239">
          <cell r="H239" t="str">
            <v>F3, National Short Term Rating</v>
          </cell>
        </row>
        <row r="240">
          <cell r="H240" t="str">
            <v>B, National Short Term Rating</v>
          </cell>
        </row>
        <row r="241">
          <cell r="H241" t="str">
            <v>C, National Short Term Rating</v>
          </cell>
        </row>
        <row r="242">
          <cell r="H242" t="str">
            <v>D, National Short Term Rating</v>
          </cell>
        </row>
        <row r="243">
          <cell r="H243" t="str">
            <v>E, National Short Term Rating</v>
          </cell>
        </row>
        <row r="244">
          <cell r="H244" t="str">
            <v>F1+(EXP), National Short Term Rating</v>
          </cell>
        </row>
        <row r="245">
          <cell r="H245" t="str">
            <v>F1(EXP), National Short Term Rating</v>
          </cell>
        </row>
        <row r="246">
          <cell r="H246" t="str">
            <v>F2(EXP), National Short Term Rating</v>
          </cell>
        </row>
        <row r="247">
          <cell r="H247" t="str">
            <v>F3(EXP), National Short Term Rating</v>
          </cell>
        </row>
        <row r="248">
          <cell r="H248" t="str">
            <v>B(EXP), National Short Term Rating</v>
          </cell>
        </row>
        <row r="249">
          <cell r="H249" t="str">
            <v>C(EXP), National Short Term Rating</v>
          </cell>
        </row>
        <row r="250">
          <cell r="H250" t="str">
            <v>D(EXP), National Short Term Rating</v>
          </cell>
        </row>
        <row r="251">
          <cell r="H251" t="str">
            <v>A1+(EXP), National Short Term Rating</v>
          </cell>
        </row>
        <row r="252">
          <cell r="H252" t="str">
            <v>A1(EXP), National Short Term Rating</v>
          </cell>
        </row>
        <row r="253">
          <cell r="H253" t="str">
            <v>A2(EXP), National Short Term Rating</v>
          </cell>
        </row>
        <row r="254">
          <cell r="H254" t="str">
            <v>A3(EXP), National Short Term Rating</v>
          </cell>
        </row>
        <row r="255">
          <cell r="H255" t="str">
            <v>E(EXP), National Short Term Rating</v>
          </cell>
        </row>
        <row r="256">
          <cell r="H256" t="str">
            <v>PIF, National Short Term Rating</v>
          </cell>
        </row>
        <row r="257">
          <cell r="H257" t="str">
            <v>WD, National Short Term Rating</v>
          </cell>
        </row>
        <row r="258">
          <cell r="H258" t="str">
            <v>A1+, National Short Term Rating</v>
          </cell>
        </row>
        <row r="259">
          <cell r="H259" t="str">
            <v>A1, National Short Term Rating</v>
          </cell>
        </row>
        <row r="260">
          <cell r="H260" t="str">
            <v>A2, National Short Term Rating</v>
          </cell>
        </row>
        <row r="261">
          <cell r="H261" t="str">
            <v>A3, National Short Term Rating</v>
          </cell>
        </row>
        <row r="262">
          <cell r="H262" t="str">
            <v>N1+, National Short Term Rating</v>
          </cell>
        </row>
        <row r="263">
          <cell r="H263" t="str">
            <v>N1, National Short Term Rating</v>
          </cell>
        </row>
        <row r="264">
          <cell r="H264" t="str">
            <v>N2, National Short Term Rating</v>
          </cell>
        </row>
        <row r="265">
          <cell r="H265" t="str">
            <v>N3, National Short Term Rating</v>
          </cell>
        </row>
        <row r="266">
          <cell r="H266" t="str">
            <v>N4, National Short Term Rating</v>
          </cell>
        </row>
        <row r="267">
          <cell r="H267" t="str">
            <v>N5, National Short Term Rating</v>
          </cell>
        </row>
        <row r="268">
          <cell r="H268" t="str">
            <v>F2+, National Short Term Rating</v>
          </cell>
        </row>
        <row r="269">
          <cell r="H269" t="str">
            <v>F4, National Short Term Rating</v>
          </cell>
        </row>
        <row r="270">
          <cell r="H270" t="str">
            <v>F5, National Short Term Rating</v>
          </cell>
        </row>
        <row r="271">
          <cell r="H271" t="str">
            <v>NR, Managed Fund Volatility</v>
          </cell>
        </row>
        <row r="272">
          <cell r="H272" t="str">
            <v>V1+, Managed Fund Volatility</v>
          </cell>
        </row>
        <row r="273">
          <cell r="H273" t="str">
            <v>V1, Managed Fund Volatility</v>
          </cell>
        </row>
        <row r="274">
          <cell r="H274" t="str">
            <v>V2, Managed Fund Volatility</v>
          </cell>
        </row>
        <row r="275">
          <cell r="H275" t="str">
            <v>V3, Managed Fund Volatility</v>
          </cell>
        </row>
        <row r="276">
          <cell r="H276" t="str">
            <v>V4, Managed Fund Volatility</v>
          </cell>
        </row>
        <row r="277">
          <cell r="H277" t="str">
            <v>V5, Managed Fund Volatility</v>
          </cell>
        </row>
        <row r="278">
          <cell r="H278" t="str">
            <v>V6, Managed Fund Volatility</v>
          </cell>
        </row>
        <row r="279">
          <cell r="H279" t="str">
            <v>V7, Managed Fund Volatility</v>
          </cell>
        </row>
        <row r="280">
          <cell r="H280" t="str">
            <v>V8, Managed Fund Volatility</v>
          </cell>
        </row>
        <row r="281">
          <cell r="H281" t="str">
            <v>V9, Managed Fund Volatility</v>
          </cell>
        </row>
        <row r="282">
          <cell r="H282" t="str">
            <v>V10, Managed Fund Volatility</v>
          </cell>
        </row>
        <row r="283">
          <cell r="H283" t="str">
            <v>PIF, Managed Fund Volatility</v>
          </cell>
        </row>
        <row r="284">
          <cell r="H284" t="str">
            <v>WD, Managed Fund Volatility</v>
          </cell>
        </row>
        <row r="285">
          <cell r="H285" t="str">
            <v>NR, CMBS Special Servicer Rating</v>
          </cell>
        </row>
        <row r="286">
          <cell r="H286" t="str">
            <v>CSS1, CMBS Special Servicer Rating</v>
          </cell>
        </row>
        <row r="287">
          <cell r="H287" t="str">
            <v>CSS2, CMBS Special Servicer Rating</v>
          </cell>
        </row>
        <row r="288">
          <cell r="H288" t="str">
            <v>CSS3, CMBS Special Servicer Rating</v>
          </cell>
        </row>
        <row r="289">
          <cell r="H289" t="str">
            <v>CSS4, CMBS Special Servicer Rating</v>
          </cell>
        </row>
        <row r="290">
          <cell r="H290" t="str">
            <v>CSS4 Co-op, CMBS Special Servicer Rating</v>
          </cell>
        </row>
        <row r="291">
          <cell r="H291" t="str">
            <v>CSS3 Co-op, CMBS Special Servicer Rating</v>
          </cell>
        </row>
        <row r="292">
          <cell r="H292" t="str">
            <v>CSS2 Co-op, CMBS Special Servicer Rating</v>
          </cell>
        </row>
        <row r="293">
          <cell r="H293" t="str">
            <v>CSS1 Co-op, CMBS Special Servicer Rating</v>
          </cell>
        </row>
        <row r="294">
          <cell r="H294" t="str">
            <v>CSS1+, CMBS Special Servicer Rating</v>
          </cell>
        </row>
        <row r="295">
          <cell r="H295" t="str">
            <v>CSS1-, CMBS Special Servicer Rating</v>
          </cell>
        </row>
        <row r="296">
          <cell r="H296" t="str">
            <v>CSS2+, CMBS Special Servicer Rating</v>
          </cell>
        </row>
        <row r="297">
          <cell r="H297" t="str">
            <v>CSS2-, CMBS Special Servicer Rating</v>
          </cell>
        </row>
        <row r="298">
          <cell r="H298" t="str">
            <v>CSS3+, CMBS Special Servicer Rating</v>
          </cell>
        </row>
        <row r="299">
          <cell r="H299" t="str">
            <v>CSS3-, CMBS Special Servicer Rating</v>
          </cell>
        </row>
        <row r="300">
          <cell r="H300" t="str">
            <v>CSS4+, CMBS Special Servicer Rating</v>
          </cell>
        </row>
        <row r="301">
          <cell r="H301" t="str">
            <v>CSS4-, CMBS Special Servicer Rating</v>
          </cell>
        </row>
        <row r="302">
          <cell r="H302" t="str">
            <v>CSS1- Co-op, CMBS Special Servicer Rating</v>
          </cell>
        </row>
        <row r="303">
          <cell r="H303" t="str">
            <v>CSS1+ Co-op, CMBS Special Servicer Rating</v>
          </cell>
        </row>
        <row r="304">
          <cell r="H304" t="str">
            <v>CSS2- Co-op, CMBS Special Servicer Rating</v>
          </cell>
        </row>
        <row r="305">
          <cell r="H305" t="str">
            <v>CSS2+ Co-op, CMBS Special Servicer Rating</v>
          </cell>
        </row>
        <row r="306">
          <cell r="H306" t="str">
            <v>CSS3- Co-op, CMBS Special Servicer Rating</v>
          </cell>
        </row>
        <row r="307">
          <cell r="H307" t="str">
            <v>CSS3+ Co-op, CMBS Special Servicer Rating</v>
          </cell>
        </row>
        <row r="308">
          <cell r="H308" t="str">
            <v>CSS4- Co-op, CMBS Special Servicer Rating</v>
          </cell>
        </row>
        <row r="309">
          <cell r="H309" t="str">
            <v>CSS4+ Co-op, CMBS Special Servicer Rating</v>
          </cell>
        </row>
        <row r="310">
          <cell r="H310" t="str">
            <v>CSS2+ (JPN), CMBS Special Servicer Rating</v>
          </cell>
        </row>
        <row r="311">
          <cell r="H311" t="str">
            <v>CSS3+(ITA), CMBS Special Servicer Rating</v>
          </cell>
        </row>
        <row r="312">
          <cell r="H312" t="str">
            <v>CSS3 (JPN), CMBS Special Servicer Rating</v>
          </cell>
        </row>
        <row r="313">
          <cell r="H313" t="str">
            <v>CSS3 (UK), CMBS Special Servicer Rating</v>
          </cell>
        </row>
        <row r="314">
          <cell r="H314" t="str">
            <v>CSS3+ (UK), CMBS Special Servicer Rating</v>
          </cell>
        </row>
        <row r="315">
          <cell r="H315" t="str">
            <v>CSS2 (ITA), CMBS Special Servicer Rating</v>
          </cell>
        </row>
        <row r="316">
          <cell r="H316" t="str">
            <v>CSS3+(JPN), CMBS Special Servicer Rating</v>
          </cell>
        </row>
        <row r="317">
          <cell r="H317" t="str">
            <v>CSS2(UK), CMBS Special Servicer Rating</v>
          </cell>
        </row>
        <row r="318">
          <cell r="H318" t="str">
            <v>Acceptable, CMBS Special Servicer Rating</v>
          </cell>
        </row>
        <row r="319">
          <cell r="H319" t="str">
            <v>Unacceptable, CMBS Special Servicer Rating</v>
          </cell>
        </row>
        <row r="320">
          <cell r="H320" t="str">
            <v>CSS2(JPN), CMBS Special Servicer Rating</v>
          </cell>
        </row>
        <row r="321">
          <cell r="H321" t="str">
            <v>CSS2+(ITA), CMBS Special Servicer Rating</v>
          </cell>
        </row>
        <row r="322">
          <cell r="H322" t="str">
            <v>CSS3IT, CMBS Special Servicer Rating</v>
          </cell>
        </row>
        <row r="323">
          <cell r="H323" t="str">
            <v>CSS2IT, CMBS Special Servicer Rating</v>
          </cell>
        </row>
        <row r="324">
          <cell r="H324" t="str">
            <v>CSS2+IT, CMBS Special Servicer Rating</v>
          </cell>
        </row>
        <row r="325">
          <cell r="H325" t="str">
            <v>CSS2 Large Loans, CMBS Special Servicer Rating</v>
          </cell>
        </row>
        <row r="326">
          <cell r="H326" t="str">
            <v>CSS1 Small Loans, CMBS Specail Servicer Rating</v>
          </cell>
        </row>
        <row r="327">
          <cell r="H327" t="str">
            <v>CSS1-Small Loans, CMBS Special Servicer Rating</v>
          </cell>
        </row>
        <row r="328">
          <cell r="H328" t="str">
            <v>CSS2+Small Loans, CMBS Special Servicer Rating</v>
          </cell>
        </row>
        <row r="329">
          <cell r="H329" t="str">
            <v>CSS2 Small Loans, CMBS Special Servicer Rating</v>
          </cell>
        </row>
        <row r="330">
          <cell r="H330" t="str">
            <v>CSS2-Small Loans, CMBS Special Servicer Rating</v>
          </cell>
        </row>
        <row r="331">
          <cell r="H331" t="str">
            <v>CSS3+Small Loans, CMBS Special Servicer Rating</v>
          </cell>
        </row>
        <row r="332">
          <cell r="H332" t="str">
            <v>CSS3 Small Loans, CMBS Special Servicer Rating</v>
          </cell>
        </row>
        <row r="333">
          <cell r="H333" t="str">
            <v>CSS3-Small Loans, CMBS Special Servicer Rating</v>
          </cell>
        </row>
        <row r="334">
          <cell r="H334" t="str">
            <v>CSS4 Small Loans, CMBS Special Servicer Rating</v>
          </cell>
        </row>
        <row r="335">
          <cell r="H335" t="str">
            <v>CSS3+IT, CMBS Special Servicer Rating</v>
          </cell>
        </row>
        <row r="336">
          <cell r="H336" t="str">
            <v>CSS2-D, CMBS Special Servicer Rating</v>
          </cell>
        </row>
        <row r="337">
          <cell r="H337" t="str">
            <v>CSS3+D, CMBS Special Servicer Rating</v>
          </cell>
        </row>
        <row r="338">
          <cell r="H338" t="str">
            <v>CSS2- (JPN), CMBS Special Servicer Rating</v>
          </cell>
        </row>
        <row r="339">
          <cell r="H339" t="str">
            <v>CSS3 (D), CMBS Special Servicer Rating</v>
          </cell>
        </row>
        <row r="340">
          <cell r="H340" t="str">
            <v>CSS2 (D), CMBS Special Servicer Rating</v>
          </cell>
        </row>
        <row r="341">
          <cell r="H341" t="str">
            <v>WD, CMBS Special Servicer Rating</v>
          </cell>
        </row>
        <row r="342">
          <cell r="H342" t="str">
            <v>NR, CMBS Primary Servicer Rating</v>
          </cell>
        </row>
        <row r="343">
          <cell r="H343" t="str">
            <v>CPS1, CMBS Primary Servicer Rating</v>
          </cell>
        </row>
        <row r="344">
          <cell r="H344" t="str">
            <v>CPS2, CMBS Primary Servicer Rating</v>
          </cell>
        </row>
        <row r="345">
          <cell r="H345" t="str">
            <v>CPS3, CMBS Primary Servicer Rating</v>
          </cell>
        </row>
        <row r="346">
          <cell r="H346" t="str">
            <v>CPS4, CMBS Primary Servicer Rating</v>
          </cell>
        </row>
        <row r="347">
          <cell r="H347" t="str">
            <v>CPS4 Co-op, CMBS Primary Servicer Rating</v>
          </cell>
        </row>
        <row r="348">
          <cell r="H348" t="str">
            <v>CPS3 Co-op, CMBS Primary Servicer Rating</v>
          </cell>
        </row>
        <row r="349">
          <cell r="H349" t="str">
            <v>CPS2 Co-op, CMBS Primary Servicer Rating</v>
          </cell>
        </row>
        <row r="350">
          <cell r="H350" t="str">
            <v>CPS1 Co-op, CMBS Primary Servicer Rating</v>
          </cell>
        </row>
        <row r="351">
          <cell r="H351" t="str">
            <v>CPS1+, CMBS Primary Servicer Rating</v>
          </cell>
        </row>
        <row r="352">
          <cell r="H352" t="str">
            <v>CPS1-, CMBS Primary Servicer Rating</v>
          </cell>
        </row>
        <row r="353">
          <cell r="H353" t="str">
            <v>CPS2+, CMBS Primary Servicer Rating</v>
          </cell>
        </row>
        <row r="354">
          <cell r="H354" t="str">
            <v>CPS2-, CMBS Primary Servicer Rating</v>
          </cell>
        </row>
        <row r="355">
          <cell r="H355" t="str">
            <v>CPS3+, CMBS Primary Servicer Rating</v>
          </cell>
        </row>
        <row r="356">
          <cell r="H356" t="str">
            <v>CPS3-, CMBS Primary Servicer Rating</v>
          </cell>
        </row>
        <row r="357">
          <cell r="H357" t="str">
            <v>CPS4+, CMBS Primary Servicer Rating</v>
          </cell>
        </row>
        <row r="358">
          <cell r="H358" t="str">
            <v>CPS4-, CMBS Primary Servicer Rating</v>
          </cell>
        </row>
        <row r="359">
          <cell r="H359" t="str">
            <v>CPS1+ Co-op, CMBS Primary Servicer Rating</v>
          </cell>
        </row>
        <row r="360">
          <cell r="H360" t="str">
            <v>CPS1- Co-op, CMBS Primary Servicer Rating</v>
          </cell>
        </row>
        <row r="361">
          <cell r="H361" t="str">
            <v>CPS2+ Co-op, CMBS Primary Servicer Rating</v>
          </cell>
        </row>
        <row r="362">
          <cell r="H362" t="str">
            <v>CPS2- Co-op, CMBS Primary Servicer Rating</v>
          </cell>
        </row>
        <row r="363">
          <cell r="H363" t="str">
            <v>CPS3+ Co-op, CMBS Primary Servicer Rating</v>
          </cell>
        </row>
        <row r="364">
          <cell r="H364" t="str">
            <v>CPS3- Co-op, CMBS Primary Servicer Rating</v>
          </cell>
        </row>
        <row r="365">
          <cell r="H365" t="str">
            <v>CPS4- Co-op, CMBS Primary Servicer Rating</v>
          </cell>
        </row>
        <row r="366">
          <cell r="H366" t="str">
            <v>CPS4+ Co-op, CMBS Primary Servicer Rating</v>
          </cell>
        </row>
        <row r="367">
          <cell r="H367" t="str">
            <v>CPS2- (UK), CMBS Primary Servicer Rating</v>
          </cell>
        </row>
        <row r="368">
          <cell r="H368" t="str">
            <v>CPS3 (UK), CMBS Primary Servicer Rating</v>
          </cell>
        </row>
        <row r="369">
          <cell r="H369" t="str">
            <v>CPS3+ (UK), CMBS Primary Servicer Rating</v>
          </cell>
        </row>
        <row r="370">
          <cell r="H370" t="str">
            <v>CPS2+(UK), CMBS Primary Servicer Rating</v>
          </cell>
        </row>
        <row r="371">
          <cell r="H371" t="str">
            <v>CPS2(UK), CMBS Primary Servicer Rating</v>
          </cell>
        </row>
        <row r="372">
          <cell r="H372" t="str">
            <v>Acceptable, CMBS Primary Servicer Rating</v>
          </cell>
        </row>
        <row r="373">
          <cell r="H373" t="str">
            <v>Unacceptable, CMBS Primary Servicer Rating</v>
          </cell>
        </row>
        <row r="374">
          <cell r="H374" t="str">
            <v>CPS3IT, CMBS Primary Servicer Rating</v>
          </cell>
        </row>
        <row r="375">
          <cell r="H375" t="str">
            <v>CPS2(JPN), CMBS Primary Servicer Rating</v>
          </cell>
        </row>
        <row r="376">
          <cell r="H376" t="str">
            <v>CPS3 Small Loans, CMBS Primary Servicer Rating</v>
          </cell>
        </row>
        <row r="377">
          <cell r="H377" t="str">
            <v>CPS3+Small Loans, CMBS Primary Servicer Rating</v>
          </cell>
        </row>
        <row r="378">
          <cell r="H378" t="str">
            <v>CPS1 Small Loans, CMBS Primary Servicer Rating</v>
          </cell>
        </row>
        <row r="379">
          <cell r="H379" t="str">
            <v>CPS1-Small Loans, CMBS Primary Servicer Rating</v>
          </cell>
        </row>
        <row r="380">
          <cell r="H380" t="str">
            <v>CPS2+Small Loans, CMBS Primary Servicer Rating</v>
          </cell>
        </row>
        <row r="381">
          <cell r="H381" t="str">
            <v>CPS2 Small Loans, CMBS Primary Servicer Rating</v>
          </cell>
        </row>
        <row r="382">
          <cell r="H382" t="str">
            <v>CPS2-Small Loans, CMBS Primary Servicer Rating</v>
          </cell>
        </row>
        <row r="383">
          <cell r="H383" t="str">
            <v>CPS3-Small Loans, CMBS Primary Servicer Rating</v>
          </cell>
        </row>
        <row r="384">
          <cell r="H384" t="str">
            <v>CPS4 Small Loans, CMBS Primary Servicer Rating</v>
          </cell>
        </row>
        <row r="385">
          <cell r="H385" t="str">
            <v>CPS3+IT, CMBS Primary Servicer Rating</v>
          </cell>
        </row>
        <row r="386">
          <cell r="H386" t="str">
            <v>CPS2+(JPN), CMBS Primary Servicer Rating</v>
          </cell>
        </row>
        <row r="387">
          <cell r="H387" t="str">
            <v>CPS3+D, CMBS Primary Servicer Rating</v>
          </cell>
        </row>
        <row r="388">
          <cell r="H388" t="str">
            <v>WD, CMBS Primary Servicer Rating</v>
          </cell>
        </row>
        <row r="389">
          <cell r="H389" t="str">
            <v>CPS2-D, CMBS Primary Servicer Rating</v>
          </cell>
        </row>
        <row r="390">
          <cell r="H390" t="str">
            <v>NR, CMBS Master Servicer Rating</v>
          </cell>
        </row>
        <row r="391">
          <cell r="H391" t="str">
            <v>CMS1, CMBS Master Servicer Rating</v>
          </cell>
        </row>
        <row r="392">
          <cell r="H392" t="str">
            <v>CMS2, CMBS Master Servicer Rating</v>
          </cell>
        </row>
        <row r="393">
          <cell r="H393" t="str">
            <v>CMS3, CMBS Master Servicer Rating</v>
          </cell>
        </row>
        <row r="394">
          <cell r="H394" t="str">
            <v>CMS4, CMBS Master Servicer Rating</v>
          </cell>
        </row>
        <row r="395">
          <cell r="H395" t="str">
            <v>CMS4 Co-op, CMBS Master Servicer Rating</v>
          </cell>
        </row>
        <row r="396">
          <cell r="H396" t="str">
            <v>CMS3 Co-op, CMBS Master Servicer Rating</v>
          </cell>
        </row>
        <row r="397">
          <cell r="H397" t="str">
            <v>CMS2 Co-op, CMBS Master Servicer Rating</v>
          </cell>
        </row>
        <row r="398">
          <cell r="H398" t="str">
            <v>CMS1 Co-op, CMBS Master Servicer Rating</v>
          </cell>
        </row>
        <row r="399">
          <cell r="H399" t="str">
            <v>CMS1+, CMBS Master Servicer Rating</v>
          </cell>
        </row>
        <row r="400">
          <cell r="H400" t="str">
            <v>CMS1-, CMBS Master Servicer Rating</v>
          </cell>
        </row>
        <row r="401">
          <cell r="H401" t="str">
            <v>CMS2+, CMBS Master Servicer Rating</v>
          </cell>
        </row>
        <row r="402">
          <cell r="H402" t="str">
            <v>CMS2-, CMBS Master Servicer Rating</v>
          </cell>
        </row>
        <row r="403">
          <cell r="H403" t="str">
            <v>CMS3+, CMBS Master Servicer Rating</v>
          </cell>
        </row>
        <row r="404">
          <cell r="H404" t="str">
            <v>CMS3-, CMBS Master Servicer Rating</v>
          </cell>
        </row>
        <row r="405">
          <cell r="H405" t="str">
            <v>CMS4+, CMBS Master Servicer Rating</v>
          </cell>
        </row>
        <row r="406">
          <cell r="H406" t="str">
            <v>CMS4-, CMBS Master Servicer Rating</v>
          </cell>
        </row>
        <row r="407">
          <cell r="H407" t="str">
            <v>CMS3+ Co-op, CMBS Master Servicer Rating</v>
          </cell>
        </row>
        <row r="408">
          <cell r="H408" t="str">
            <v>CMS1+ Co-op, CMBS Master Servicer Rating</v>
          </cell>
        </row>
        <row r="409">
          <cell r="H409" t="str">
            <v>CMS1- Co-op, CMBS Master Servicer Rating</v>
          </cell>
        </row>
        <row r="410">
          <cell r="H410" t="str">
            <v>CMS2- Co-op, CMBS Master Servicer Rating</v>
          </cell>
        </row>
        <row r="411">
          <cell r="H411" t="str">
            <v>CMS3- Co-op, CMBS Master Servicer Rating</v>
          </cell>
        </row>
        <row r="412">
          <cell r="H412" t="str">
            <v>CMS4- Co-op, CMBS Master Servicer Rating</v>
          </cell>
        </row>
        <row r="413">
          <cell r="H413" t="str">
            <v>CMS4+ Co-op, CMBS Master Servicer Rating</v>
          </cell>
        </row>
        <row r="414">
          <cell r="H414" t="str">
            <v>CMS2+ Co-op, CMBS Master Servicer Rating</v>
          </cell>
        </row>
        <row r="415">
          <cell r="H415" t="str">
            <v>Acceptable, CMBS Master Servicer Rating</v>
          </cell>
        </row>
        <row r="416">
          <cell r="H416" t="str">
            <v>Unacceptable, CMBS Master Servicer Rating</v>
          </cell>
        </row>
        <row r="417">
          <cell r="H417" t="str">
            <v>CMS2(JPN), CMBS Master Servicer Rating</v>
          </cell>
        </row>
        <row r="418">
          <cell r="H418" t="str">
            <v>CMS1 Small Loans, CMBS Master Servicer Rating</v>
          </cell>
        </row>
        <row r="419">
          <cell r="H419" t="str">
            <v>CMS1-Small Loans, CMBS Master Servicer Rating</v>
          </cell>
        </row>
        <row r="420">
          <cell r="H420" t="str">
            <v>CMS2+Small Loans, CMBS Master Servicer Rating</v>
          </cell>
        </row>
        <row r="421">
          <cell r="H421" t="str">
            <v>CMS2 Small Loans, CMBS Master Servicer Rating</v>
          </cell>
        </row>
        <row r="422">
          <cell r="H422" t="str">
            <v>CMS2-Small Loans, CMBS Master Servicer Rating</v>
          </cell>
        </row>
        <row r="423">
          <cell r="H423" t="str">
            <v>CMS3+Small Loans, CMBS Master Servicer Rating</v>
          </cell>
        </row>
        <row r="424">
          <cell r="H424" t="str">
            <v>CMS3 Small Loans, CMBS Master Servicer Rating</v>
          </cell>
        </row>
        <row r="425">
          <cell r="H425" t="str">
            <v>CMS3-Small Loans, CMBS Master Servicer Rating</v>
          </cell>
        </row>
        <row r="426">
          <cell r="H426" t="str">
            <v>CMS4 Small Loans, CMBS Master Servicer Rating</v>
          </cell>
        </row>
        <row r="427">
          <cell r="H427" t="str">
            <v>CMS2+(JPN), CMBS Master Servicer Rating</v>
          </cell>
        </row>
        <row r="428">
          <cell r="H428" t="str">
            <v>WD, CMBS Master Servicer Rating</v>
          </cell>
        </row>
        <row r="429">
          <cell r="H429" t="str">
            <v>NR, RMBS Special Servicer Rating</v>
          </cell>
        </row>
        <row r="430">
          <cell r="H430" t="str">
            <v>RSS1, RMBS Special Servicer Rating</v>
          </cell>
        </row>
        <row r="431">
          <cell r="H431" t="str">
            <v>RSS2, RMBS Special Servicer Rating</v>
          </cell>
        </row>
        <row r="432">
          <cell r="H432" t="str">
            <v>RSS3, RMBS Special Servicer Rating</v>
          </cell>
        </row>
        <row r="433">
          <cell r="H433" t="str">
            <v>RSS4, RMBS Special Servicer Rating</v>
          </cell>
        </row>
        <row r="434">
          <cell r="H434" t="str">
            <v>RSS5, RMBS Special Servicer Rating</v>
          </cell>
        </row>
        <row r="435">
          <cell r="H435" t="str">
            <v>RSS1+, RMBS Special Servicer Rating</v>
          </cell>
        </row>
        <row r="436">
          <cell r="H436" t="str">
            <v>RSS1-, RMBS Special Servicer Rating</v>
          </cell>
        </row>
        <row r="437">
          <cell r="H437" t="str">
            <v>RSS2+, RMBS Special Servicer Rating</v>
          </cell>
        </row>
        <row r="438">
          <cell r="H438" t="str">
            <v>RSS2-, RMBS Special Servicer Rating</v>
          </cell>
        </row>
        <row r="439">
          <cell r="H439" t="str">
            <v>RSS3+, RMBS Special Servicer Rating</v>
          </cell>
        </row>
        <row r="440">
          <cell r="H440" t="str">
            <v>RSS3-, RMBS Special Servicer Rating</v>
          </cell>
        </row>
        <row r="441">
          <cell r="H441" t="str">
            <v>RSS4+, RMBS Special Servicer Rating</v>
          </cell>
        </row>
        <row r="442">
          <cell r="H442" t="str">
            <v>RSS4-, RMBS Special Servicer Rating</v>
          </cell>
        </row>
        <row r="443">
          <cell r="H443" t="str">
            <v>RSS5+, RMBS Special Servicer Rating</v>
          </cell>
        </row>
        <row r="444">
          <cell r="H444" t="str">
            <v>RSS5-, RMBS Special Servicer Rating</v>
          </cell>
        </row>
        <row r="445">
          <cell r="H445" t="str">
            <v>RSS3+(ITA), RMBS Special Servicer Rating</v>
          </cell>
        </row>
        <row r="446">
          <cell r="H446" t="str">
            <v>RSS3(JPN), RMBS Special Servicer Rating</v>
          </cell>
        </row>
        <row r="447">
          <cell r="H447" t="str">
            <v>RSS2(ITA), RMBS Special Servicer Rating</v>
          </cell>
        </row>
        <row r="448">
          <cell r="H448" t="str">
            <v>RSS2(UK), RMBS Special Servicer Rating</v>
          </cell>
        </row>
        <row r="449">
          <cell r="H449" t="str">
            <v>RSS3(UK), RMBS Special Servicer Rating</v>
          </cell>
        </row>
        <row r="450">
          <cell r="H450" t="str">
            <v>RSS2+(ITA), RMBS Special Servicer Rating</v>
          </cell>
        </row>
        <row r="451">
          <cell r="H451" t="str">
            <v>RSS2+IT, RMBS Special Servicer Rating</v>
          </cell>
        </row>
        <row r="452">
          <cell r="H452" t="str">
            <v>RSS3IT, RMBS Special Servicer Rating</v>
          </cell>
        </row>
        <row r="453">
          <cell r="H453" t="str">
            <v>RSS2IT, RMBS Special Servicer Rating</v>
          </cell>
        </row>
        <row r="454">
          <cell r="H454" t="str">
            <v>RPS2UK, RMBS Special Servicer Rating</v>
          </cell>
        </row>
        <row r="455">
          <cell r="H455" t="str">
            <v>RSS2+UK, RMBS Special Servicer Rating</v>
          </cell>
        </row>
        <row r="456">
          <cell r="H456" t="str">
            <v>RSS2(JPN), RMBS Special Servicer Rating</v>
          </cell>
        </row>
        <row r="457">
          <cell r="H457" t="str">
            <v>RSS3+IT, RMBS Special Servicer Rating</v>
          </cell>
        </row>
        <row r="458">
          <cell r="H458" t="str">
            <v>RSS3+(JPN), RMBS Special Servicer Rating</v>
          </cell>
        </row>
        <row r="459">
          <cell r="H459" t="str">
            <v>RSS2+(JPN), RMBS Special Servicer Rating</v>
          </cell>
        </row>
        <row r="460">
          <cell r="H460" t="str">
            <v>RSS3NL, RMBS Special Servicer Rating</v>
          </cell>
        </row>
        <row r="461">
          <cell r="H461" t="str">
            <v>RSS2-D, RMBS Special Servicer Rating</v>
          </cell>
        </row>
        <row r="462">
          <cell r="H462" t="str">
            <v>RSS3+D, RMBS Special Servicer Rating</v>
          </cell>
        </row>
        <row r="463">
          <cell r="H463" t="str">
            <v>RSS3+UK, RMBS Special Servicer Rating</v>
          </cell>
        </row>
        <row r="464">
          <cell r="H464" t="str">
            <v>RSS2- (JPN), RMBS Special Servicer Rating</v>
          </cell>
        </row>
        <row r="465">
          <cell r="H465" t="str">
            <v>RSS3 (D), RMBS Special Servicer Rating</v>
          </cell>
        </row>
        <row r="466">
          <cell r="H466" t="str">
            <v>RSS2 (D), RMBS Special Servicer Rating</v>
          </cell>
        </row>
        <row r="467">
          <cell r="H467" t="str">
            <v>RSS3+NL, RMBS Special Servicer Rating</v>
          </cell>
        </row>
        <row r="468">
          <cell r="H468" t="str">
            <v>WD, RMBS Special Servicer Rating</v>
          </cell>
        </row>
        <row r="469">
          <cell r="H469" t="str">
            <v>RPS3UK, RMBS Special Servicer Rating</v>
          </cell>
        </row>
        <row r="470">
          <cell r="H470" t="str">
            <v>RSS2-NL, RMBS Special Servicer Rating</v>
          </cell>
        </row>
        <row r="471">
          <cell r="H471" t="str">
            <v>NR, RMBS Primary Servicer - Home Equity Rating</v>
          </cell>
        </row>
        <row r="472">
          <cell r="H472" t="str">
            <v>RPS1, RMBS Primary Servicer - Home Equity Rating</v>
          </cell>
        </row>
        <row r="473">
          <cell r="H473" t="str">
            <v>RPS2, RMBS Primary Servicer - Home Equity Rating</v>
          </cell>
        </row>
        <row r="474">
          <cell r="H474" t="str">
            <v>RPS3, RMBS Primary Servicer - Home Equity Rating</v>
          </cell>
        </row>
        <row r="475">
          <cell r="H475" t="str">
            <v>RPS4, RMBS Primary Servicer - Home Equity Rating</v>
          </cell>
        </row>
        <row r="476">
          <cell r="H476" t="str">
            <v>RPS5, RMBS Primary Servicer - Home Equity Rating</v>
          </cell>
        </row>
        <row r="477">
          <cell r="H477" t="str">
            <v>RPS1+, RMBS Primary Servicer - Home Equity Rating</v>
          </cell>
        </row>
        <row r="478">
          <cell r="H478" t="str">
            <v>RPS1-, RMBS Primary Servicer - Home Equity Rating</v>
          </cell>
        </row>
        <row r="479">
          <cell r="H479" t="str">
            <v>RPS2+, RMBS Primary Servicer - Home Equity Rating</v>
          </cell>
        </row>
        <row r="480">
          <cell r="H480" t="str">
            <v>RPS2-, RMBS Primary Servicer - Home Equity Rating</v>
          </cell>
        </row>
        <row r="481">
          <cell r="H481" t="str">
            <v>RPS3+, RMBS Primary Servicer - Home Equity Rating</v>
          </cell>
        </row>
        <row r="482">
          <cell r="H482" t="str">
            <v>RPS3-, RMBS Primary Servicer - Home Equity Rating</v>
          </cell>
        </row>
        <row r="483">
          <cell r="H483" t="str">
            <v>RPS4+, RMBS Primary Servicer - Home Equity Rating</v>
          </cell>
        </row>
        <row r="484">
          <cell r="H484" t="str">
            <v>RPS4-, RMBS Primary Servicer - Home Equity Rating</v>
          </cell>
        </row>
        <row r="485">
          <cell r="H485" t="str">
            <v>RPS5+, RMBS Primary Servicer - Home Equity Rating</v>
          </cell>
        </row>
        <row r="486">
          <cell r="H486" t="str">
            <v>RPS5-, RMBS Primary Servicer - Home Equity Rating</v>
          </cell>
        </row>
        <row r="487">
          <cell r="H487" t="str">
            <v>RPS3(UK), RMBS Primary Servicer - Home Equity Rating</v>
          </cell>
        </row>
        <row r="488">
          <cell r="H488" t="str">
            <v>RPS3+(JPN), RMBS Primary Servicer - Home Equity Rating</v>
          </cell>
        </row>
        <row r="489">
          <cell r="H489" t="str">
            <v>RPS2+UK, RMBS Primary Servicer - Home Equity Rating</v>
          </cell>
        </row>
        <row r="490">
          <cell r="H490" t="str">
            <v>RPS2-UK, RMBS Primary Servicer - Home Equity Rating</v>
          </cell>
        </row>
        <row r="491">
          <cell r="H491" t="str">
            <v>RPS3IT, RMBS Primary Servicer - Home Equity Rating</v>
          </cell>
        </row>
        <row r="492">
          <cell r="H492" t="str">
            <v>WD, RMBS Primary Servicer - Home Equity Rating</v>
          </cell>
        </row>
        <row r="493">
          <cell r="H493" t="str">
            <v>NR, RMBS Primary Servicer - High LTV Rating</v>
          </cell>
        </row>
        <row r="494">
          <cell r="H494" t="str">
            <v>RPS1, RMBS Primary Servicer - High LTV Rating</v>
          </cell>
        </row>
        <row r="495">
          <cell r="H495" t="str">
            <v>RPS2, RMBS Primary Servicer - High LTV Rating</v>
          </cell>
        </row>
        <row r="496">
          <cell r="H496" t="str">
            <v>RPS3, RMBS Primary Servicer - High LTV Rating</v>
          </cell>
        </row>
        <row r="497">
          <cell r="H497" t="str">
            <v>RPS4, RMBS Primary Servicer - High LTV Rating</v>
          </cell>
        </row>
        <row r="498">
          <cell r="H498" t="str">
            <v>RPS5, RMBS Primary Servicer - High LTV Rating</v>
          </cell>
        </row>
        <row r="499">
          <cell r="H499" t="str">
            <v>RPS1+, RMBS Primary Servicer - High LTV Rating</v>
          </cell>
        </row>
        <row r="500">
          <cell r="H500" t="str">
            <v>RPS1-, RMBS Primary Servicer - High LTV Rating</v>
          </cell>
        </row>
        <row r="501">
          <cell r="H501" t="str">
            <v>RPS2+, RMBS Primary Servicer - High LTV Rating</v>
          </cell>
        </row>
        <row r="502">
          <cell r="H502" t="str">
            <v>RPS2-, RMBS Primary Servicer - High LTV Rating</v>
          </cell>
        </row>
        <row r="503">
          <cell r="H503" t="str">
            <v>RPS3+, RMBS Primary Servicer - High LTV Rating</v>
          </cell>
        </row>
        <row r="504">
          <cell r="H504" t="str">
            <v>RPS3-, RMBS Primary Servicer - High LTV Rating</v>
          </cell>
        </row>
        <row r="505">
          <cell r="H505" t="str">
            <v>RPS4+, RMBS Primary Servicer - High LTV Rating</v>
          </cell>
        </row>
        <row r="506">
          <cell r="H506" t="str">
            <v>RPS4-, RMBS Primary Servicer - High LTV Rating</v>
          </cell>
        </row>
        <row r="507">
          <cell r="H507" t="str">
            <v>RPS5+, RMBS Primary Servicer - High LTV Rating</v>
          </cell>
        </row>
        <row r="508">
          <cell r="H508" t="str">
            <v>RPS5-, RMBS Primary Servicer - High LTV Rating</v>
          </cell>
        </row>
        <row r="509">
          <cell r="H509" t="str">
            <v>RPS3(UK), RMBS Primary Servicer - High LTV Rating</v>
          </cell>
        </row>
        <row r="510">
          <cell r="H510" t="str">
            <v>RPS3+(JPN), RMBS Primary Servicer - High LTV Rating</v>
          </cell>
        </row>
        <row r="511">
          <cell r="H511" t="str">
            <v>RPS2+UK, RMBS Primary Servicer - High LTV Rating</v>
          </cell>
        </row>
        <row r="512">
          <cell r="H512" t="str">
            <v>RPS2-UK, RMBS Primary Servicer - High LTV Rating</v>
          </cell>
        </row>
        <row r="513">
          <cell r="H513" t="str">
            <v>RPS3IT, RMBS Primary Servicer - High LTV Rating</v>
          </cell>
        </row>
        <row r="514">
          <cell r="H514" t="str">
            <v>WD, RMBS Primary Servicer - High LTV Rating</v>
          </cell>
        </row>
        <row r="515">
          <cell r="H515" t="str">
            <v>NR, RMBS Primary Servicer - Sub Prime Rating</v>
          </cell>
        </row>
        <row r="516">
          <cell r="H516" t="str">
            <v>RPS1, RMBS Primary Servicer - Sub Prime Rating</v>
          </cell>
        </row>
        <row r="517">
          <cell r="H517" t="str">
            <v>RPS2, RMBS Primary Servicer - Sub Prime Rating</v>
          </cell>
        </row>
        <row r="518">
          <cell r="H518" t="str">
            <v>RPS3, RMBS Primary Servicer - Sub Prime Rating</v>
          </cell>
        </row>
        <row r="519">
          <cell r="H519" t="str">
            <v>RPS4, RMBS Primary Servicer - Sub Prime Rating</v>
          </cell>
        </row>
        <row r="520">
          <cell r="H520" t="str">
            <v>RPS5, RMBS Primary Servicer - Sub Prime Rating</v>
          </cell>
        </row>
        <row r="521">
          <cell r="H521" t="str">
            <v>RPS1+, RMBS Primary Servicer - Sub Prime Rating</v>
          </cell>
        </row>
        <row r="522">
          <cell r="H522" t="str">
            <v>RPS1-, RMBS Primary Servicer - Sub Prime Rating</v>
          </cell>
        </row>
        <row r="523">
          <cell r="H523" t="str">
            <v>RPS2+, RMBS Primary Servicer - Sub Prime Rating</v>
          </cell>
        </row>
        <row r="524">
          <cell r="H524" t="str">
            <v>RPS2-, RMBS Primary Servicer - Sub Prime Rating</v>
          </cell>
        </row>
        <row r="525">
          <cell r="H525" t="str">
            <v>RPS3+, RMBS Primary Servicer - Sub Prime Rating</v>
          </cell>
        </row>
        <row r="526">
          <cell r="H526" t="str">
            <v>RPS3-, RMBS Primary Servicer - Sub Prime Rating</v>
          </cell>
        </row>
        <row r="527">
          <cell r="H527" t="str">
            <v>RPS4+, RMBS Primary Servicer - Sub Prime Rating</v>
          </cell>
        </row>
        <row r="528">
          <cell r="H528" t="str">
            <v>RPS4-, RMBS Primary Servicer - Sub Prime Rating</v>
          </cell>
        </row>
        <row r="529">
          <cell r="H529" t="str">
            <v>RPS5+, RMBS Primary Servicer - Sub Prime Rating</v>
          </cell>
        </row>
        <row r="530">
          <cell r="H530" t="str">
            <v>RPS5-, RMBS Primary Servicer - Sub Prime Rating</v>
          </cell>
        </row>
        <row r="531">
          <cell r="H531" t="str">
            <v>RPS3(UK), RMBS Primary Servicer - Sub Prime Rating</v>
          </cell>
        </row>
        <row r="532">
          <cell r="H532" t="str">
            <v>RPS3+(JPN), RMBS Primary Servicer - Sub Prime Rating</v>
          </cell>
        </row>
        <row r="533">
          <cell r="H533" t="str">
            <v>RPS2+UK, RMBS Primary Servicer - Sub Prime Rating</v>
          </cell>
        </row>
        <row r="534">
          <cell r="H534" t="str">
            <v>RPS3IT, RMBS Primary Servicer - Sub Prime Rating</v>
          </cell>
        </row>
        <row r="535">
          <cell r="H535" t="str">
            <v>RPS3+UK, RMBS Primary Servicer - Sub Prime Rating</v>
          </cell>
        </row>
        <row r="536">
          <cell r="H536" t="str">
            <v>WD, RMBS Primary Servicer - Sub Prime Rating</v>
          </cell>
        </row>
        <row r="537">
          <cell r="H537" t="str">
            <v>NR, RMBS Primary Servicer - Alt A Rating</v>
          </cell>
        </row>
        <row r="538">
          <cell r="H538" t="str">
            <v>RPS1, RMBS Primary Servicer - Alt A Rating</v>
          </cell>
        </row>
        <row r="539">
          <cell r="H539" t="str">
            <v>RPS2, RMBS Primary Servicer - Alt A Rating</v>
          </cell>
        </row>
        <row r="540">
          <cell r="H540" t="str">
            <v>RPS3, RMBS Primary Servicer - Alt A Rating</v>
          </cell>
        </row>
        <row r="541">
          <cell r="H541" t="str">
            <v>RPS4, RMBS Primary Servicer - Alt A Rating</v>
          </cell>
        </row>
        <row r="542">
          <cell r="H542" t="str">
            <v>RPS5, RMBS Primary Servicer - Alt A Rating</v>
          </cell>
        </row>
        <row r="543">
          <cell r="H543" t="str">
            <v>RPS1+, RMBS Primary Servicer - Alt A Rating</v>
          </cell>
        </row>
        <row r="544">
          <cell r="H544" t="str">
            <v>RPS1-, RMBS Primary Servicer - Alt A Rating</v>
          </cell>
        </row>
        <row r="545">
          <cell r="H545" t="str">
            <v>RPS2+, RMBS Primary Servicer - Alt A Rating</v>
          </cell>
        </row>
        <row r="546">
          <cell r="H546" t="str">
            <v>RPS2-, RMBS Primary Servicer - Alt A Rating</v>
          </cell>
        </row>
        <row r="547">
          <cell r="H547" t="str">
            <v>RPS3+, RMBS Primary Servicer - Alt A Rating</v>
          </cell>
        </row>
        <row r="548">
          <cell r="H548" t="str">
            <v>RPS3-, RMBS Primary Servicer - Alt A Rating</v>
          </cell>
        </row>
        <row r="549">
          <cell r="H549" t="str">
            <v>RPS4+, RMBS Primary Servicer - Alt A Rating</v>
          </cell>
        </row>
        <row r="550">
          <cell r="H550" t="str">
            <v>RPS4-, RMBS Primary Servicer - Alt A Rating</v>
          </cell>
        </row>
        <row r="551">
          <cell r="H551" t="str">
            <v>RPS5+, RMBS Primary Servicer - Alt A Rating</v>
          </cell>
        </row>
        <row r="552">
          <cell r="H552" t="str">
            <v>RPS5-, RMBS Primary Servicer - Alt A Rating</v>
          </cell>
        </row>
        <row r="553">
          <cell r="H553" t="str">
            <v>RPS3(UK), RMBS Primary Servicer - Alt A Rating</v>
          </cell>
        </row>
        <row r="554">
          <cell r="H554" t="str">
            <v>RPS3+(JPN), RMBS Primary Servicer - Alt A Rating</v>
          </cell>
        </row>
        <row r="555">
          <cell r="H555" t="str">
            <v>RPS2+UK, RMBS Primary Servicer - Alt A Rating</v>
          </cell>
        </row>
        <row r="556">
          <cell r="H556" t="str">
            <v>RPS2-UK, RMBS Primary Servicer - Alt A Rating</v>
          </cell>
        </row>
        <row r="557">
          <cell r="H557" t="str">
            <v>RPS3IT, RMBS Primary Servicer - Alt A Rating</v>
          </cell>
        </row>
        <row r="558">
          <cell r="H558" t="str">
            <v>WD, RMBS Primary Servicer - Alt A Rating</v>
          </cell>
        </row>
        <row r="559">
          <cell r="H559" t="str">
            <v>NR, RMBS Primary Servicer - Prime Rating</v>
          </cell>
        </row>
        <row r="560">
          <cell r="H560" t="str">
            <v>RPS1, RMBS Primary Servicer - Prime Rating</v>
          </cell>
        </row>
        <row r="561">
          <cell r="H561" t="str">
            <v>RPS2, RMBS Primary Servicer - Prime Rating</v>
          </cell>
        </row>
        <row r="562">
          <cell r="H562" t="str">
            <v>RPS3, RMBS Primary Servicer - Prime Rating</v>
          </cell>
        </row>
        <row r="563">
          <cell r="H563" t="str">
            <v>RPS4, RMBS Primary Servicer - Prime Rating</v>
          </cell>
        </row>
        <row r="564">
          <cell r="H564" t="str">
            <v>RPS5, RMBS Primary Servicer - Prime Rating</v>
          </cell>
        </row>
        <row r="565">
          <cell r="H565" t="str">
            <v>RPS1+, RMBS Primary Servicer - Prime Rating</v>
          </cell>
        </row>
        <row r="566">
          <cell r="H566" t="str">
            <v>RPS1-, RMBS Primary Servicer - Prime Rating</v>
          </cell>
        </row>
        <row r="567">
          <cell r="H567" t="str">
            <v>RPS2+, RMBS Primary Servicer - Prime Rating</v>
          </cell>
        </row>
        <row r="568">
          <cell r="H568" t="str">
            <v>RPS2-, RMBS Primary Servicer - Prime Rating</v>
          </cell>
        </row>
        <row r="569">
          <cell r="H569" t="str">
            <v>RPS3+, RMBS Primary Servicer - Prime Rating</v>
          </cell>
        </row>
        <row r="570">
          <cell r="H570" t="str">
            <v>RPS3-, RMBS Primary Servicer - Prime Rating</v>
          </cell>
        </row>
        <row r="571">
          <cell r="H571" t="str">
            <v>RPS4+, RMBS Primary Servicer - Prime Rating</v>
          </cell>
        </row>
        <row r="572">
          <cell r="H572" t="str">
            <v>RPS4-, RMBS Primary Servicer - Prime Rating</v>
          </cell>
        </row>
        <row r="573">
          <cell r="H573" t="str">
            <v>RPS5+, RMBS Primary Servicer - Prime Rating</v>
          </cell>
        </row>
        <row r="574">
          <cell r="H574" t="str">
            <v>RPS5-, RMBS Primary Servicer - Prime Rating</v>
          </cell>
        </row>
        <row r="575">
          <cell r="H575" t="str">
            <v>RPS3(UK), RMBS Primary Servicer - Prime Rating</v>
          </cell>
        </row>
        <row r="576">
          <cell r="H576" t="str">
            <v>RPS3+(JPN), RMBS Primary Servicer - Prime Rating</v>
          </cell>
        </row>
        <row r="577">
          <cell r="H577" t="str">
            <v>RPS2+UK, RMBS Primary Servicer - Prime Rating</v>
          </cell>
        </row>
        <row r="578">
          <cell r="H578" t="str">
            <v>RPS3IT, RMBS Primary Servicer - Prime Rating</v>
          </cell>
        </row>
        <row r="579">
          <cell r="H579" t="str">
            <v>RPS2+(JPN), RMBS Primary Servicer - Prime Rating</v>
          </cell>
        </row>
        <row r="580">
          <cell r="H580" t="str">
            <v>RPS2(JPN), RMBS Primary Servicer - Prime Rating</v>
          </cell>
        </row>
        <row r="581">
          <cell r="H581" t="str">
            <v>RPS3+IT, RMBS Primary Servicer - Prime Rating</v>
          </cell>
        </row>
        <row r="582">
          <cell r="H582" t="str">
            <v>RPS2-NL, RMBS Primary Servicer - Prime Rating</v>
          </cell>
        </row>
        <row r="583">
          <cell r="H583" t="str">
            <v>RPS3+UK, RMBS Primary Servicer - Prime Rating</v>
          </cell>
        </row>
        <row r="584">
          <cell r="H584" t="str">
            <v>RPS2NL, RMBS Primary Servicer - Prime Rating</v>
          </cell>
        </row>
        <row r="585">
          <cell r="H585" t="str">
            <v>RPS3+D, RMBS Primary Servicer - Prime Rating</v>
          </cell>
        </row>
        <row r="586">
          <cell r="H586" t="str">
            <v>WD, RMBS Primary Servicer - Prime Rating</v>
          </cell>
        </row>
        <row r="587">
          <cell r="H587" t="str">
            <v>RPS3(RU), RMBS Primary Servicer - Prime Rating</v>
          </cell>
        </row>
        <row r="588">
          <cell r="H588" t="str">
            <v>RPS2+NL, RMBS Primary Servicer - Prime Rating</v>
          </cell>
        </row>
        <row r="589">
          <cell r="H589" t="str">
            <v>RPS2-D, RMBS Primary Servicer - Prime Rating</v>
          </cell>
        </row>
        <row r="590">
          <cell r="H590" t="str">
            <v>NR, RMBS Master Servicer Rating</v>
          </cell>
        </row>
        <row r="591">
          <cell r="H591" t="str">
            <v>RMS1, RMBS Master Servicer Rating</v>
          </cell>
        </row>
        <row r="592">
          <cell r="H592" t="str">
            <v>RMS2, RMBS Master Servicer Rating</v>
          </cell>
        </row>
        <row r="593">
          <cell r="H593" t="str">
            <v>RMS3, RMBS Master Servicer Rating</v>
          </cell>
        </row>
        <row r="594">
          <cell r="H594" t="str">
            <v>RMS4, RMBS Master Servicer Rating</v>
          </cell>
        </row>
        <row r="595">
          <cell r="H595" t="str">
            <v>RMS5, RMBS Master Servicer Rating</v>
          </cell>
        </row>
        <row r="596">
          <cell r="H596" t="str">
            <v>RMS1+, RMBS Master Servicer Rating</v>
          </cell>
        </row>
        <row r="597">
          <cell r="H597" t="str">
            <v>RMS1-, RMBS Master Servicer Rating</v>
          </cell>
        </row>
        <row r="598">
          <cell r="H598" t="str">
            <v>RMS2+, RMBS Master Servicer Rating</v>
          </cell>
        </row>
        <row r="599">
          <cell r="H599" t="str">
            <v>RMS2-, RMBS Master Servicer Rating</v>
          </cell>
        </row>
        <row r="600">
          <cell r="H600" t="str">
            <v>RMS3+, RMBS Master Servicer Rating</v>
          </cell>
        </row>
        <row r="601">
          <cell r="H601" t="str">
            <v>RMS3-, RMBS Master Servicer Rating</v>
          </cell>
        </row>
        <row r="602">
          <cell r="H602" t="str">
            <v>RMS4+, RMBS Master Servicer Rating</v>
          </cell>
        </row>
        <row r="603">
          <cell r="H603" t="str">
            <v>RMS4-, RMBS Master Servicer Rating</v>
          </cell>
        </row>
        <row r="604">
          <cell r="H604" t="str">
            <v>RMS5+, RMBS Master Servicer Rating</v>
          </cell>
        </row>
        <row r="605">
          <cell r="H605" t="str">
            <v>RMS5-, RMBS Master Servicer Rating</v>
          </cell>
        </row>
        <row r="606">
          <cell r="H606" t="str">
            <v>WD, RMBS Master Servicer Rating</v>
          </cell>
        </row>
        <row r="607">
          <cell r="H607" t="str">
            <v>NR, ABS Special Servicer Rating</v>
          </cell>
        </row>
        <row r="608">
          <cell r="H608" t="str">
            <v>ABSS3+, ABS Special Servicer Rating</v>
          </cell>
        </row>
        <row r="609">
          <cell r="H609" t="str">
            <v>ABSS3 (JPN), ABS Special Servicer Rating</v>
          </cell>
        </row>
        <row r="610">
          <cell r="H610" t="str">
            <v>ABSS4(JPN), ABS Special Servicer Rating</v>
          </cell>
        </row>
        <row r="611">
          <cell r="H611" t="str">
            <v>ABSS1, ABS Special Servicer Rating</v>
          </cell>
        </row>
        <row r="612">
          <cell r="H612" t="str">
            <v>ABSS2, ABS Special Servicer Rating</v>
          </cell>
        </row>
        <row r="613">
          <cell r="H613" t="str">
            <v>ABSS4, ABS Special Servicer Rating</v>
          </cell>
        </row>
        <row r="614">
          <cell r="H614" t="str">
            <v>ABSS3, ABS Special Servicer Rating</v>
          </cell>
        </row>
        <row r="615">
          <cell r="H615" t="str">
            <v>ABSS5, ABS Special Servicer Rating</v>
          </cell>
        </row>
        <row r="616">
          <cell r="H616" t="str">
            <v>ABSS3-, ABS Special Servicer Rating</v>
          </cell>
        </row>
        <row r="617">
          <cell r="H617" t="str">
            <v>ABSS2(JPN), ABS Special Servicer Rating</v>
          </cell>
        </row>
        <row r="618">
          <cell r="H618" t="str">
            <v>ABSS2+, ABS Special Servicer Rating</v>
          </cell>
        </row>
        <row r="619">
          <cell r="H619" t="str">
            <v>ABSS1-, ABS Special Servicer Rating</v>
          </cell>
        </row>
        <row r="620">
          <cell r="H620" t="str">
            <v>ABSS2-, ABS Special Servicer Rating</v>
          </cell>
        </row>
        <row r="621">
          <cell r="H621" t="str">
            <v>WD, ABS Special Servicer Rating</v>
          </cell>
        </row>
        <row r="622">
          <cell r="H622" t="str">
            <v>NR, ABS Primary Servicer Rating</v>
          </cell>
        </row>
        <row r="623">
          <cell r="H623" t="str">
            <v>ABPS4, ABS Primary Servicer Rating</v>
          </cell>
        </row>
        <row r="624">
          <cell r="H624" t="str">
            <v>ABPS3+, ABS Primary Servicer Rating</v>
          </cell>
        </row>
        <row r="625">
          <cell r="H625" t="str">
            <v>ABPS2, ABS Primary Servicer Rating</v>
          </cell>
        </row>
        <row r="626">
          <cell r="H626" t="str">
            <v>ABPS3, ABS Primary Servicer Rating</v>
          </cell>
        </row>
        <row r="627">
          <cell r="H627" t="str">
            <v>ABPS2+, ABS Primary Servicer Rating</v>
          </cell>
        </row>
        <row r="628">
          <cell r="H628" t="str">
            <v>WD, ABS Primary Servicer Rating</v>
          </cell>
        </row>
        <row r="629">
          <cell r="H629" t="str">
            <v>NR, Shadow Rating</v>
          </cell>
        </row>
        <row r="630">
          <cell r="H630" t="str">
            <v>AAA, Shadow Rating</v>
          </cell>
        </row>
        <row r="631">
          <cell r="H631" t="str">
            <v>AA+, Shadow Rating</v>
          </cell>
        </row>
        <row r="632">
          <cell r="H632" t="str">
            <v>AA, Shadow Rating</v>
          </cell>
        </row>
        <row r="633">
          <cell r="H633" t="str">
            <v>AA-, Shadow Rating</v>
          </cell>
        </row>
        <row r="634">
          <cell r="H634" t="str">
            <v>A+, Shadow Rating</v>
          </cell>
        </row>
        <row r="635">
          <cell r="H635" t="str">
            <v>A, Shadow Rating</v>
          </cell>
        </row>
        <row r="636">
          <cell r="H636" t="str">
            <v>A-, Shadow Rating</v>
          </cell>
        </row>
        <row r="637">
          <cell r="H637" t="str">
            <v>BBB+, Shadow Rating</v>
          </cell>
        </row>
        <row r="638">
          <cell r="H638" t="str">
            <v>BBB, Shadow Rating</v>
          </cell>
        </row>
        <row r="639">
          <cell r="H639" t="str">
            <v>BBB-, Shadow Rating</v>
          </cell>
        </row>
        <row r="640">
          <cell r="H640" t="str">
            <v>BB+, Shadow Rating</v>
          </cell>
        </row>
        <row r="641">
          <cell r="H641" t="str">
            <v>BB, Shadow Rating</v>
          </cell>
        </row>
        <row r="642">
          <cell r="H642" t="str">
            <v>BB-, Shadow Rating</v>
          </cell>
        </row>
        <row r="643">
          <cell r="H643" t="str">
            <v>B+, Shadow Rating</v>
          </cell>
        </row>
        <row r="644">
          <cell r="H644" t="str">
            <v>B, Shadow Rating</v>
          </cell>
        </row>
        <row r="645">
          <cell r="H645" t="str">
            <v>B-, Shadow Rating</v>
          </cell>
        </row>
        <row r="646">
          <cell r="H646" t="str">
            <v>CCC+, Shadow Rating</v>
          </cell>
        </row>
        <row r="647">
          <cell r="H647" t="str">
            <v>CCC, Shadow Rating</v>
          </cell>
        </row>
        <row r="648">
          <cell r="H648" t="str">
            <v>CCC-, Shadow Rating</v>
          </cell>
        </row>
        <row r="649">
          <cell r="H649" t="str">
            <v>CC, Shadow Rating</v>
          </cell>
        </row>
        <row r="650">
          <cell r="H650" t="str">
            <v>C, Shadow Rating</v>
          </cell>
        </row>
        <row r="651">
          <cell r="H651" t="str">
            <v>DDD, Shadow Rating</v>
          </cell>
        </row>
        <row r="652">
          <cell r="H652" t="str">
            <v>DD, Shadow Rating</v>
          </cell>
        </row>
        <row r="653">
          <cell r="H653" t="str">
            <v>D, Shadow Rating</v>
          </cell>
        </row>
        <row r="654">
          <cell r="H654" t="str">
            <v>WD, Shadow Rating</v>
          </cell>
        </row>
        <row r="655">
          <cell r="H655" t="str">
            <v>NR, ABS Seller/Servicer Rating</v>
          </cell>
        </row>
        <row r="656">
          <cell r="H656" t="str">
            <v>ABPS/S1+, ABS Seller/Servicer Rating</v>
          </cell>
        </row>
        <row r="657">
          <cell r="H657" t="str">
            <v>ABPS/S1, ABS Seller/Servicer Rating</v>
          </cell>
        </row>
        <row r="658">
          <cell r="H658" t="str">
            <v>ABPS/S1-, ABS Seller/Servicer Rating</v>
          </cell>
        </row>
        <row r="659">
          <cell r="H659" t="str">
            <v>ABPS/S2+, ABS Seller/Servicer Rating</v>
          </cell>
        </row>
        <row r="660">
          <cell r="H660" t="str">
            <v>ABPS/S2, ABS Seller/Servicer Rating</v>
          </cell>
        </row>
        <row r="661">
          <cell r="H661" t="str">
            <v>ABPS/S2-, ABS Seller/Servicer Rating</v>
          </cell>
        </row>
        <row r="662">
          <cell r="H662" t="str">
            <v>ABPS/S3+, ABS Seller/Servicer Rating</v>
          </cell>
        </row>
        <row r="663">
          <cell r="H663" t="str">
            <v>ABPS/S3, ABS Seller/Servicer Rating</v>
          </cell>
        </row>
        <row r="664">
          <cell r="H664" t="str">
            <v>ABPS/S3-, ABS Seller/Servicer Rating</v>
          </cell>
        </row>
        <row r="665">
          <cell r="H665" t="str">
            <v>ABPS/S4+, ABS Seller/Servicer Rating</v>
          </cell>
        </row>
        <row r="666">
          <cell r="H666" t="str">
            <v>ABPS/S4, ABS Seller/Servicer Rating</v>
          </cell>
        </row>
        <row r="667">
          <cell r="H667" t="str">
            <v>ABPS/S4-, ABS Seller/Servicer Rating</v>
          </cell>
        </row>
        <row r="668">
          <cell r="H668" t="str">
            <v>ABPS/S5+, ABS Seller/Servicer Rating</v>
          </cell>
        </row>
        <row r="669">
          <cell r="H669" t="str">
            <v>ABPS/S5, ABS Seller/Servicer Rating</v>
          </cell>
        </row>
        <row r="670">
          <cell r="H670" t="str">
            <v>ABPS/S5-, ABS Seller/Servicer Rating</v>
          </cell>
        </row>
        <row r="671">
          <cell r="H671" t="str">
            <v>ABSS/S3, ABS Seller/Servicer Rating</v>
          </cell>
        </row>
        <row r="672">
          <cell r="H672" t="str">
            <v>ABSS/S3+, ABS Seller/Servicer Rating</v>
          </cell>
        </row>
        <row r="673">
          <cell r="H673" t="str">
            <v>Proficient Plus, ABS Seller/Servicer Rating</v>
          </cell>
        </row>
        <row r="674">
          <cell r="H674" t="str">
            <v>Proficient, ABS Seller/Servicer Rating</v>
          </cell>
        </row>
        <row r="675">
          <cell r="H675" t="str">
            <v>Proficiency Unproven, ABS Seller/Servicer Rating</v>
          </cell>
        </row>
        <row r="676">
          <cell r="H676" t="str">
            <v>WD, ABS Seller/Servicer Rating</v>
          </cell>
        </row>
        <row r="677">
          <cell r="H677" t="str">
            <v>NR, National Volatility Rating</v>
          </cell>
        </row>
        <row r="678">
          <cell r="H678" t="str">
            <v>V1+, National Volatility Rating</v>
          </cell>
        </row>
        <row r="679">
          <cell r="H679" t="str">
            <v>V1, National Volatility Rating</v>
          </cell>
        </row>
        <row r="680">
          <cell r="H680" t="str">
            <v>V2, National Volatility Rating</v>
          </cell>
        </row>
        <row r="681">
          <cell r="H681" t="str">
            <v>V3, National Volatility Rating</v>
          </cell>
        </row>
        <row r="682">
          <cell r="H682" t="str">
            <v>V4, National Volatility Rating</v>
          </cell>
        </row>
        <row r="683">
          <cell r="H683" t="str">
            <v>V5, National Volatility Rating</v>
          </cell>
        </row>
        <row r="684">
          <cell r="H684" t="str">
            <v>V6, National Volatility Rating</v>
          </cell>
        </row>
        <row r="685">
          <cell r="H685" t="str">
            <v>V7, National Volatility Rating</v>
          </cell>
        </row>
        <row r="686">
          <cell r="H686" t="str">
            <v>V8, National Volatility Rating</v>
          </cell>
        </row>
        <row r="687">
          <cell r="H687" t="str">
            <v>V9, National Volatility Rating</v>
          </cell>
        </row>
        <row r="688">
          <cell r="H688" t="str">
            <v>V10, National Volatility Rating</v>
          </cell>
        </row>
        <row r="689">
          <cell r="H689" t="str">
            <v>PIF, National Volatility Rating</v>
          </cell>
        </row>
        <row r="690">
          <cell r="H690" t="str">
            <v>WD, National Volatility Rating</v>
          </cell>
        </row>
        <row r="691">
          <cell r="H691" t="str">
            <v>1(AUS), Trust Manager Rating</v>
          </cell>
        </row>
        <row r="692">
          <cell r="H692" t="str">
            <v>1-, Trust Manager Rating</v>
          </cell>
        </row>
        <row r="693">
          <cell r="H693" t="str">
            <v>2+(AUS), Trust Manager Rating</v>
          </cell>
        </row>
        <row r="694">
          <cell r="H694" t="str">
            <v>2, Trust Manager Rating</v>
          </cell>
        </row>
        <row r="695">
          <cell r="H695" t="str">
            <v>2-, Trust Manager Rating</v>
          </cell>
        </row>
        <row r="696">
          <cell r="H696" t="str">
            <v>3+, Trust Manager Rating</v>
          </cell>
        </row>
        <row r="697">
          <cell r="H697" t="str">
            <v>3(AUS), Trust Manager Rating</v>
          </cell>
        </row>
        <row r="698">
          <cell r="H698" t="str">
            <v>2+, Trust Manager Rating</v>
          </cell>
        </row>
        <row r="699">
          <cell r="H699" t="str">
            <v>WD, Trust Manager Rating</v>
          </cell>
        </row>
        <row r="700">
          <cell r="H700" t="str">
            <v>3-, Trust Manager Rating</v>
          </cell>
        </row>
        <row r="701">
          <cell r="H701" t="str">
            <v>4, Trust Manager Rating</v>
          </cell>
        </row>
        <row r="702">
          <cell r="H702" t="str">
            <v>1-, Seller/Servicer Rating (Master) for non-conforming RMBS</v>
          </cell>
        </row>
        <row r="703">
          <cell r="H703" t="str">
            <v>2+(AUS), Seller/Servicer Rating (Master) for non-conforming RMBS</v>
          </cell>
        </row>
        <row r="704">
          <cell r="H704" t="str">
            <v>2(AUS), Seller/Servicer Rating (Master) for non-conforming RMBS</v>
          </cell>
        </row>
        <row r="705">
          <cell r="H705" t="str">
            <v>2-, Seller/Servicer Rating (Master) for non-conforming RMBS</v>
          </cell>
        </row>
        <row r="706">
          <cell r="H706" t="str">
            <v>3+, Seller/Servicer Rating (Master) for non-conforming RMBS</v>
          </cell>
        </row>
        <row r="707">
          <cell r="H707" t="str">
            <v>3(AUS), Seller/Servicer Rating (Master) for non-conforming RMBS</v>
          </cell>
        </row>
        <row r="708">
          <cell r="H708" t="str">
            <v>3-, Seller/Servicer Rating (Master) for non-conforming RMBS</v>
          </cell>
        </row>
        <row r="709">
          <cell r="H709" t="str">
            <v>WD, Seller/Servicer Rating (Master) for non-conforming RMBS</v>
          </cell>
        </row>
        <row r="710">
          <cell r="H710" t="str">
            <v>4, Seller/Servicer Rating (Master) for non-conforming RMBS</v>
          </cell>
        </row>
        <row r="711">
          <cell r="H711" t="str">
            <v>3+, Seller/Servicer Rating (Master) for ABS</v>
          </cell>
        </row>
        <row r="712">
          <cell r="H712" t="str">
            <v>3(AUS), Seller/Servicer Rating (Master) for ABS</v>
          </cell>
        </row>
        <row r="713">
          <cell r="H713" t="str">
            <v>2(AUS), Seller/Servicer Rating (Master) for ABS</v>
          </cell>
        </row>
        <row r="714">
          <cell r="H714" t="str">
            <v>WD, Seller/Servicer Rating (Master) for ABS</v>
          </cell>
        </row>
        <row r="715">
          <cell r="H715" t="str">
            <v>3-, Seller/Servicer Rating (Master) for ABS</v>
          </cell>
        </row>
        <row r="716">
          <cell r="H716" t="str">
            <v>4, Seller/Servicer Rating (Master) for ABS</v>
          </cell>
        </row>
        <row r="717">
          <cell r="H717" t="str">
            <v>3-, Seller/Servicer Rating (Primary and Special) for conforming RMBS</v>
          </cell>
        </row>
        <row r="718">
          <cell r="H718" t="str">
            <v>3+(AUS), Seller/Servicer Rating (Primary) for conforming RMBS</v>
          </cell>
        </row>
        <row r="719">
          <cell r="H719" t="str">
            <v>2, Seller/Servicer Rating (Primary) for conforming RMBS</v>
          </cell>
        </row>
        <row r="720">
          <cell r="H720" t="str">
            <v>WD, Seller/Servicer Rating (Primary) for conforming RMBS</v>
          </cell>
        </row>
        <row r="721">
          <cell r="H721" t="str">
            <v>3+(AUS), Seller/Servicer Rating (Special) for conforming RMBS</v>
          </cell>
        </row>
        <row r="722">
          <cell r="H722" t="str">
            <v>2, Seller/Servicer Rating (Special) for conforming RMBS</v>
          </cell>
        </row>
        <row r="723">
          <cell r="H723" t="str">
            <v>WD, Seller/Servicer Rating (Special) for conforming RMBS</v>
          </cell>
        </row>
        <row r="724">
          <cell r="H724" t="str">
            <v>NR, Trustee Rating</v>
          </cell>
        </row>
        <row r="725">
          <cell r="H725" t="str">
            <v>TR1, Trustee Rating</v>
          </cell>
        </row>
        <row r="726">
          <cell r="H726" t="str">
            <v>TR2+, Trustee Rating</v>
          </cell>
        </row>
        <row r="727">
          <cell r="H727" t="str">
            <v>TR2, Trustee Rating</v>
          </cell>
        </row>
        <row r="728">
          <cell r="H728" t="str">
            <v>TR2-, Trustee Rating</v>
          </cell>
        </row>
        <row r="729">
          <cell r="H729" t="str">
            <v>TR3+, Trustee Rating</v>
          </cell>
        </row>
        <row r="730">
          <cell r="H730" t="str">
            <v>TR3, Trustee Rating</v>
          </cell>
        </row>
        <row r="731">
          <cell r="H731" t="str">
            <v>TR3-, Trustee Rating</v>
          </cell>
        </row>
        <row r="732">
          <cell r="H732" t="str">
            <v>TR4+, Trustee Rating</v>
          </cell>
        </row>
        <row r="733">
          <cell r="H733" t="str">
            <v>TR4, Trustee Rating</v>
          </cell>
        </row>
        <row r="734">
          <cell r="H734" t="str">
            <v>TR4-, Trustee Rating</v>
          </cell>
        </row>
        <row r="735">
          <cell r="H735" t="str">
            <v>TR5, Trustee Rating</v>
          </cell>
        </row>
        <row r="736">
          <cell r="H736" t="str">
            <v>WD, Trustee Rating</v>
          </cell>
        </row>
        <row r="737">
          <cell r="H737" t="str">
            <v>1(AUS), Servicer Rating (Master) for non-conforming RMBS</v>
          </cell>
        </row>
        <row r="738">
          <cell r="H738" t="str">
            <v>1-, Servicer Rating (Master) for non-conforming RMBS</v>
          </cell>
        </row>
        <row r="739">
          <cell r="H739" t="str">
            <v>2+(AUS), Servicer Rating (Master) for non-conforming RMBS</v>
          </cell>
        </row>
        <row r="740">
          <cell r="H740" t="str">
            <v>2(AUS), Servicer Rating (Master) for non-conforming RMBS</v>
          </cell>
        </row>
        <row r="741">
          <cell r="H741" t="str">
            <v>2-, Servicer Rating (Master) for non-conforming RMBS</v>
          </cell>
        </row>
        <row r="742">
          <cell r="H742" t="str">
            <v>3+(AUS), Servicer Rating (Master) for non-conforming RMBS</v>
          </cell>
        </row>
        <row r="743">
          <cell r="H743" t="str">
            <v>3(AUS), Servicer Rating (Master) for non-conforming RMBS</v>
          </cell>
        </row>
        <row r="744">
          <cell r="H744" t="str">
            <v>3-, Servicer Rating (Master) for non-conforming RMBS</v>
          </cell>
        </row>
        <row r="745">
          <cell r="H745" t="str">
            <v>4+(AUS), Servicer Rating (Master) for non-conforming RMBS</v>
          </cell>
        </row>
        <row r="746">
          <cell r="H746" t="str">
            <v>4(AUS), Servicer Rating (Master) for non-conforming RMBS</v>
          </cell>
        </row>
        <row r="747">
          <cell r="H747" t="str">
            <v>4-, Servicer Rating (Master) for non-conforming RMBS</v>
          </cell>
        </row>
        <row r="748">
          <cell r="H748" t="str">
            <v>5+(AUS), Servicer Rating (Master) for non-conforming RMBS</v>
          </cell>
        </row>
        <row r="749">
          <cell r="H749" t="str">
            <v>5(AUS), Servicer Rating (Master) for non-conforming RMBS</v>
          </cell>
        </row>
        <row r="750">
          <cell r="H750" t="str">
            <v>1(NZ), Servicer Rating (Master) for non-conforming RMBS</v>
          </cell>
        </row>
        <row r="751">
          <cell r="H751" t="str">
            <v>2+(NZ), Servicer Rating (Master) for non-conforming RMBS</v>
          </cell>
        </row>
        <row r="752">
          <cell r="H752" t="str">
            <v>2(NZ), Servicer Rating (Master) for non-conforming RMBS</v>
          </cell>
        </row>
        <row r="753">
          <cell r="H753" t="str">
            <v>3+(NZ), Servicer Rating (Master) for non-conforming RMBS</v>
          </cell>
        </row>
        <row r="754">
          <cell r="H754" t="str">
            <v>3(NZ), Servicer Rating (Master) for non-conforming RMBS</v>
          </cell>
        </row>
        <row r="755">
          <cell r="H755" t="str">
            <v>4+(NZ), Servicer Rating (Master) for non-conforming RMBS</v>
          </cell>
        </row>
        <row r="756">
          <cell r="H756" t="str">
            <v>4(NZ), Servicer Rating (Master) for non-conforming RMBS</v>
          </cell>
        </row>
        <row r="757">
          <cell r="H757" t="str">
            <v>5+(NZ), Servicer Rating (Master) for non-conforming RMBS</v>
          </cell>
        </row>
        <row r="758">
          <cell r="H758" t="str">
            <v>5(NZ), Servicer Rating (Master) for non-conforming RMBS</v>
          </cell>
        </row>
        <row r="759">
          <cell r="H759" t="str">
            <v>WD, Servicer Rating (Master) for non-conforming RMBS</v>
          </cell>
        </row>
        <row r="760">
          <cell r="H760" t="str">
            <v>1(AUS), Servicer Rating (Master) for conforming RMBS</v>
          </cell>
        </row>
        <row r="761">
          <cell r="H761" t="str">
            <v>1-, Servicer Rating (Master) for conforming RMBS</v>
          </cell>
        </row>
        <row r="762">
          <cell r="H762" t="str">
            <v>2+(AUS), Servicer Rating (Master) for conforming RMBS</v>
          </cell>
        </row>
        <row r="763">
          <cell r="H763" t="str">
            <v>2(AUS), Servicer Rating (Master) for conforming RMBS</v>
          </cell>
        </row>
        <row r="764">
          <cell r="H764" t="str">
            <v>2-, Servicer Rating (Master) for conforming RMBS</v>
          </cell>
        </row>
        <row r="765">
          <cell r="H765" t="str">
            <v>3+(AUS), Servicer Rating (Master) for conforming RMBS</v>
          </cell>
        </row>
        <row r="766">
          <cell r="H766" t="str">
            <v>3(AUS), Servicer Rating (Master) for conforming RMBS</v>
          </cell>
        </row>
        <row r="767">
          <cell r="H767" t="str">
            <v>3-, Servicer Rating (Master) for conforming RMBS</v>
          </cell>
        </row>
        <row r="768">
          <cell r="H768" t="str">
            <v>4+(AUS), Servicer Rating (Master) for conforming RMBS</v>
          </cell>
        </row>
        <row r="769">
          <cell r="H769" t="str">
            <v>4(AUS), Servicer Rating (Master) for conforming RMBS</v>
          </cell>
        </row>
        <row r="770">
          <cell r="H770" t="str">
            <v>4-, Servicer Rating (Master) for conforming RMBS</v>
          </cell>
        </row>
        <row r="771">
          <cell r="H771" t="str">
            <v>5+(AUS), Servicer Rating (Master) for conforming RMBS</v>
          </cell>
        </row>
        <row r="772">
          <cell r="H772" t="str">
            <v>5(AUS), Servicer Rating (Master) for conforming RMBS</v>
          </cell>
        </row>
        <row r="773">
          <cell r="H773" t="str">
            <v>1(NZ), Servicer Rating (Master) for conforming RMBS</v>
          </cell>
        </row>
        <row r="774">
          <cell r="H774" t="str">
            <v>2+(NZ), Servicer Rating (Master) for conforming RMBS</v>
          </cell>
        </row>
        <row r="775">
          <cell r="H775" t="str">
            <v>2(NZ), Servicer Rating (Master) for conforming RMBS</v>
          </cell>
        </row>
        <row r="776">
          <cell r="H776" t="str">
            <v>3+(NZ), Servicer Rating (Master) for conforming RMBS</v>
          </cell>
        </row>
        <row r="777">
          <cell r="H777" t="str">
            <v>3(NZ), Servicer Rating (Master) for conforming RMBS</v>
          </cell>
        </row>
        <row r="778">
          <cell r="H778" t="str">
            <v>4+(NZ), Servicer Rating (Master) for conforming RMBS</v>
          </cell>
        </row>
        <row r="779">
          <cell r="H779" t="str">
            <v>4(NZ), Servicer Rating (Master) for conforming RMBS</v>
          </cell>
        </row>
        <row r="780">
          <cell r="H780" t="str">
            <v>5+(NZ), Servicer Rating (Master) for conforming RMBS</v>
          </cell>
        </row>
        <row r="781">
          <cell r="H781" t="str">
            <v>5(NZ), Servicer Rating (Master) for conforming RMBS</v>
          </cell>
        </row>
        <row r="782">
          <cell r="H782" t="str">
            <v>WD, Servicer Rating (Master) for conforming RMBS</v>
          </cell>
        </row>
        <row r="783">
          <cell r="H783" t="str">
            <v>1(AUS), Servicer Rating (Primary) for non-conforming RMBS</v>
          </cell>
        </row>
        <row r="784">
          <cell r="H784" t="str">
            <v>1-, Servicer Rating (Primary) for non-conforming RMBS</v>
          </cell>
        </row>
        <row r="785">
          <cell r="H785" t="str">
            <v>2+(AUS), Servicer Rating (Primary) for non-conforming RMBS</v>
          </cell>
        </row>
        <row r="786">
          <cell r="H786" t="str">
            <v>2, Servicer Rating (Primary) for non-conforming RMBS</v>
          </cell>
        </row>
        <row r="787">
          <cell r="H787" t="str">
            <v>2-, Servicer Rating (Primary) for non-conforming RMBS</v>
          </cell>
        </row>
        <row r="788">
          <cell r="H788" t="str">
            <v>3+, Servicer Rating (Primary) for non-conforming RMBS</v>
          </cell>
        </row>
        <row r="789">
          <cell r="H789" t="str">
            <v>3(AUS), Servicer Rating (Primary) for non-conforming RMBS</v>
          </cell>
        </row>
        <row r="790">
          <cell r="H790" t="str">
            <v>4+(AUS), Servicer Rating (Primary) for non-conforming RMBS</v>
          </cell>
        </row>
        <row r="791">
          <cell r="H791" t="str">
            <v>4(AUS), Servicer Rating (Primary) for non-conforming RMBS</v>
          </cell>
        </row>
        <row r="792">
          <cell r="H792" t="str">
            <v>4-, Servicer Rating (Primary) for non-conforming RMBS</v>
          </cell>
        </row>
        <row r="793">
          <cell r="H793" t="str">
            <v>5+(AUS), Servicer Rating (Primary) for non-conforming RMBS</v>
          </cell>
        </row>
        <row r="794">
          <cell r="H794" t="str">
            <v>5(AUS), Servicer Rating (Primary) for non-conforming RMBS</v>
          </cell>
        </row>
        <row r="795">
          <cell r="H795" t="str">
            <v>1(NZ), Servicer Rating (Primary) for non-conforming RMBS</v>
          </cell>
        </row>
        <row r="796">
          <cell r="H796" t="str">
            <v>2+(NZ), Servicer Rating (Primary) for non-conforming RMBS</v>
          </cell>
        </row>
        <row r="797">
          <cell r="H797" t="str">
            <v>2(NZ), Servicer Rating (Primary) for non-conforming RMBS</v>
          </cell>
        </row>
        <row r="798">
          <cell r="H798" t="str">
            <v>3+(NZ), Servicer Rating (Primary) for non-conforming RMBS</v>
          </cell>
        </row>
        <row r="799">
          <cell r="H799" t="str">
            <v>3(NZ), Servicer Rating (Primary) for non-conforming RMBS</v>
          </cell>
        </row>
        <row r="800">
          <cell r="H800" t="str">
            <v>3-, Servicer Rating (Primary) for non-conforming RMBS</v>
          </cell>
        </row>
        <row r="801">
          <cell r="H801" t="str">
            <v>4+(NZ), Servicer Rating (Primary) for non-conforming RMBS</v>
          </cell>
        </row>
        <row r="802">
          <cell r="H802" t="str">
            <v>4(NZ), Servicer Rating (Primary) for non-conforming RMBS</v>
          </cell>
        </row>
        <row r="803">
          <cell r="H803" t="str">
            <v>5+(NZ), Servicer Rating (Primary) for non-conforming RMBS</v>
          </cell>
        </row>
        <row r="804">
          <cell r="H804" t="str">
            <v>5(NZ), Servicer Rating (Primary) for non-conforming RMBS</v>
          </cell>
        </row>
        <row r="805">
          <cell r="H805" t="str">
            <v>WD, Servicer Rating (Primary) for non-conforming RMBS</v>
          </cell>
        </row>
        <row r="806">
          <cell r="H806" t="str">
            <v>1(AUS), Servicer Rating (Primary) for conforming RMBS</v>
          </cell>
        </row>
        <row r="807">
          <cell r="H807" t="str">
            <v>1-, Servicer Rating (Primary) for conforming RMBS</v>
          </cell>
        </row>
        <row r="808">
          <cell r="H808" t="str">
            <v>2+(AUS), Servicer Rating (Primary) for conforming RMBS</v>
          </cell>
        </row>
        <row r="809">
          <cell r="H809" t="str">
            <v>2(AUS), Servicer Rating (Primary) for conforming RMBS</v>
          </cell>
        </row>
        <row r="810">
          <cell r="H810" t="str">
            <v>2-, Servicer Rating (Primary) for conforming RMBS</v>
          </cell>
        </row>
        <row r="811">
          <cell r="H811" t="str">
            <v>3+(AUS), Servicer Rating (Primary) for conforming RMBS</v>
          </cell>
        </row>
        <row r="812">
          <cell r="H812" t="str">
            <v>3(AUS), Servicer Rating (Primary) for conforming RMBS</v>
          </cell>
        </row>
        <row r="813">
          <cell r="H813" t="str">
            <v>4+(AUS), Servicer Rating (Primary) for conforming RMBS</v>
          </cell>
        </row>
        <row r="814">
          <cell r="H814" t="str">
            <v>4(AUS), Servicer Rating (Primary) for conforming RMBS</v>
          </cell>
        </row>
        <row r="815">
          <cell r="H815" t="str">
            <v>4-, Servicer Rating (Primary) for conforming RMBS</v>
          </cell>
        </row>
        <row r="816">
          <cell r="H816" t="str">
            <v>5+(AUS), Servicer Rating (Primary) for conforming RMBS</v>
          </cell>
        </row>
        <row r="817">
          <cell r="H817" t="str">
            <v>5(AUS), Servicer Rating (Primary) for conforming RMBS</v>
          </cell>
        </row>
        <row r="818">
          <cell r="H818" t="str">
            <v>1(NZ), Servicer Rating (Primary) for conforming RMBS</v>
          </cell>
        </row>
        <row r="819">
          <cell r="H819" t="str">
            <v>2+(NZ), Servicer Rating (Primary) for conforming RMBS</v>
          </cell>
        </row>
        <row r="820">
          <cell r="H820" t="str">
            <v>2(NZ), Servicer Rating (Primary) for conforming RMBS</v>
          </cell>
        </row>
        <row r="821">
          <cell r="H821" t="str">
            <v>3+(NZ), Servicer Rating (Primary) for conforming RMBS</v>
          </cell>
        </row>
        <row r="822">
          <cell r="H822" t="str">
            <v>3(NZ), Servicer Rating (Primary) for conforming RMBS</v>
          </cell>
        </row>
        <row r="823">
          <cell r="H823" t="str">
            <v>3-, Servicer Rating (Primary) for conforming RMBS</v>
          </cell>
        </row>
        <row r="824">
          <cell r="H824" t="str">
            <v>4+(NZ), Servicer Rating (Primary) for conforming RMBS</v>
          </cell>
        </row>
        <row r="825">
          <cell r="H825" t="str">
            <v>4(NZ), Servicer Rating (Primary) for conforming RMBS</v>
          </cell>
        </row>
        <row r="826">
          <cell r="H826" t="str">
            <v>5+(NZ), Servicer Rating (Primary) for conforming RMBS</v>
          </cell>
        </row>
        <row r="827">
          <cell r="H827" t="str">
            <v>5(NZ), Servicer Rating (Primary) for conforming RMBS</v>
          </cell>
        </row>
        <row r="828">
          <cell r="H828" t="str">
            <v>WD, Servicer Rating (Primary) for conforming RMBS</v>
          </cell>
        </row>
        <row r="829">
          <cell r="H829" t="str">
            <v>1(AUS), Servicer Rating (Special) for non-conforming RMBS</v>
          </cell>
        </row>
        <row r="830">
          <cell r="H830" t="str">
            <v>1-, Servicer Rating (Special) for non-conforming RMBS</v>
          </cell>
        </row>
        <row r="831">
          <cell r="H831" t="str">
            <v>2+(AUS), Servicer Rating (Special) for non-conforming RMBS</v>
          </cell>
        </row>
        <row r="832">
          <cell r="H832" t="str">
            <v>2(AUS), Servicer Rating (Special) for non-conforming RMBS</v>
          </cell>
        </row>
        <row r="833">
          <cell r="H833" t="str">
            <v>2-, Servicer Rating (Special) for non-conforming RMBS</v>
          </cell>
        </row>
        <row r="834">
          <cell r="H834" t="str">
            <v>3+(AUS), Servicer Rating (Special) for non-conforming RMBS</v>
          </cell>
        </row>
        <row r="835">
          <cell r="H835" t="str">
            <v>3(AUS), Servicer Rating (Special) for non-conforming RMBS</v>
          </cell>
        </row>
        <row r="836">
          <cell r="H836" t="str">
            <v>3-, Servicer Rating (Special) for non-conforming RMBS</v>
          </cell>
        </row>
        <row r="837">
          <cell r="H837" t="str">
            <v>4+(AUS), Servicer Rating (Special) for non-conforming RMBS</v>
          </cell>
        </row>
        <row r="838">
          <cell r="H838" t="str">
            <v>4(AUS), Servicer Rating (Special) for non-conforming RMBS</v>
          </cell>
        </row>
        <row r="839">
          <cell r="H839" t="str">
            <v>4-, Servicer Rating (Special) for non-conforming RMBS</v>
          </cell>
        </row>
        <row r="840">
          <cell r="H840" t="str">
            <v>5+(AUS), Servicer Rating (Special) for non-conforming RMBS</v>
          </cell>
        </row>
        <row r="841">
          <cell r="H841" t="str">
            <v>5(AUS), Servicer Rating (Special) for non-conforming RMBS</v>
          </cell>
        </row>
        <row r="842">
          <cell r="H842" t="str">
            <v>1(NZ), Servicer Rating (Special) for non-conforming RMBS</v>
          </cell>
        </row>
        <row r="843">
          <cell r="H843" t="str">
            <v>2+(NZ), Servicer Rating (Special) for non-conforming RMBS</v>
          </cell>
        </row>
        <row r="844">
          <cell r="H844" t="str">
            <v>2(NZ), Servicer Rating (Special) for non-conforming RMBS</v>
          </cell>
        </row>
        <row r="845">
          <cell r="H845" t="str">
            <v>3+(NZ), Servicer Rating (Special) for non-conforming RMBS</v>
          </cell>
        </row>
        <row r="846">
          <cell r="H846" t="str">
            <v>3(NZ), Servicer Rating (Special) for non-conforming RMBS</v>
          </cell>
        </row>
        <row r="847">
          <cell r="H847" t="str">
            <v>4+(NZ), Servicer Rating (Special) for non-conforming RMBS</v>
          </cell>
        </row>
        <row r="848">
          <cell r="H848" t="str">
            <v>4(NZ), Servicer Rating (Special) for non-conforming RMBS</v>
          </cell>
        </row>
        <row r="849">
          <cell r="H849" t="str">
            <v>5+(NZ), Servicer Rating (Special) for non-conforming RMBS</v>
          </cell>
        </row>
        <row r="850">
          <cell r="H850" t="str">
            <v>5(NZ), Servicer Rating (Special) for non-conforming RMBS</v>
          </cell>
        </row>
        <row r="851">
          <cell r="H851" t="str">
            <v>WD, Servicer Rating (Special) for non-conforming RMBS</v>
          </cell>
        </row>
        <row r="852">
          <cell r="H852" t="str">
            <v>1(AUS), Servicer Rating (Special) for conforming RMBS</v>
          </cell>
        </row>
        <row r="853">
          <cell r="H853" t="str">
            <v>1-, Servicer Rating (Special) for conforming RMBS</v>
          </cell>
        </row>
        <row r="854">
          <cell r="H854" t="str">
            <v>2+(AUS), Servicer Rating (Special) for conforming RMBS</v>
          </cell>
        </row>
        <row r="855">
          <cell r="H855" t="str">
            <v>2(AUS), Servicer Rating (Special) for conforming RMBS</v>
          </cell>
        </row>
        <row r="856">
          <cell r="H856" t="str">
            <v>2-, Servicer Rating (Special) for conforming RMBS</v>
          </cell>
        </row>
        <row r="857">
          <cell r="H857" t="str">
            <v>3+(AUS), Servicer Rating (Special) for conforming RMBS</v>
          </cell>
        </row>
        <row r="858">
          <cell r="H858" t="str">
            <v>3(AUS), Servicer Rating (Special) for conforming RMBS</v>
          </cell>
        </row>
        <row r="859">
          <cell r="H859" t="str">
            <v>4+(AUS), Servicer Rating (Special) for conforming RMBS</v>
          </cell>
        </row>
        <row r="860">
          <cell r="H860" t="str">
            <v>4(AUS), Servicer Rating (Special) for conforming RMBS</v>
          </cell>
        </row>
        <row r="861">
          <cell r="H861" t="str">
            <v>4-, Servicer Rating (Special) for conforming RMBS</v>
          </cell>
        </row>
        <row r="862">
          <cell r="H862" t="str">
            <v>5+(AUS), Servicer Rating (Special) for conforming RMBS</v>
          </cell>
        </row>
        <row r="863">
          <cell r="H863" t="str">
            <v>5(AUS), Servicer Rating (Special) for conforming RMBS</v>
          </cell>
        </row>
        <row r="864">
          <cell r="H864" t="str">
            <v>1(NZ), Servicer Rating (Special) for conforming RMBS</v>
          </cell>
        </row>
        <row r="865">
          <cell r="H865" t="str">
            <v>2+(NZ), Servicer Rating (Special) for conforming RMBS</v>
          </cell>
        </row>
        <row r="866">
          <cell r="H866" t="str">
            <v>2(NZ), Servicer Rating (Special) for conforming RMBS</v>
          </cell>
        </row>
        <row r="867">
          <cell r="H867" t="str">
            <v>3+(NZ), Servicer Rating (Special) for conforming RMBS</v>
          </cell>
        </row>
        <row r="868">
          <cell r="H868" t="str">
            <v>3(NZ), Servicer Rating (Special) for conforming RMBS</v>
          </cell>
        </row>
        <row r="869">
          <cell r="H869" t="str">
            <v>3-, Servicer Rating (Special) for conforming RMBS</v>
          </cell>
        </row>
        <row r="870">
          <cell r="H870" t="str">
            <v>4+(NZ), Servicer Rating (Special) for conforming RMBS</v>
          </cell>
        </row>
        <row r="871">
          <cell r="H871" t="str">
            <v>4(NZ), Servicer Rating (Special) for conforming RMBS</v>
          </cell>
        </row>
        <row r="872">
          <cell r="H872" t="str">
            <v>5+(NZ), Servicer Rating (Special) for conforming RMBS</v>
          </cell>
        </row>
        <row r="873">
          <cell r="H873" t="str">
            <v>5(NZ), Servicer Rating (Special) for conforming RMBS</v>
          </cell>
        </row>
        <row r="874">
          <cell r="H874" t="str">
            <v>WD, Servicer Rating (Special) for conforming RMBS</v>
          </cell>
        </row>
        <row r="875">
          <cell r="H875" t="str">
            <v>St1, St1</v>
          </cell>
        </row>
        <row r="876">
          <cell r="H876" t="str">
            <v>St2, St2</v>
          </cell>
        </row>
        <row r="877">
          <cell r="H877" t="str">
            <v>St3, St3</v>
          </cell>
        </row>
        <row r="878">
          <cell r="H878" t="str">
            <v>WD, Stability Rating</v>
          </cell>
        </row>
        <row r="879">
          <cell r="H879" t="str">
            <v>NR, RMBS Primary Servicer - Specialty (reverse mortgage)</v>
          </cell>
        </row>
        <row r="880">
          <cell r="H880" t="str">
            <v>RPS1, RMBS Primary Servicer - Specialty (reverse mortgage)</v>
          </cell>
        </row>
        <row r="881">
          <cell r="H881" t="str">
            <v>RPS2, RMBS Primary Servicer - Specialty (reverse mortgage)</v>
          </cell>
        </row>
        <row r="882">
          <cell r="H882" t="str">
            <v>RPS3, RMBS Primary Servicer - Specialty (reverse mortgage)</v>
          </cell>
        </row>
        <row r="883">
          <cell r="H883" t="str">
            <v>RPS4, RMBS Primary Servicer - Specialty (reverse mortgage)</v>
          </cell>
        </row>
        <row r="884">
          <cell r="H884" t="str">
            <v>RPS5, RMBS Primary Servicer - Specialty (reverse mortgage)</v>
          </cell>
        </row>
        <row r="885">
          <cell r="H885" t="str">
            <v>RPS1+, RMBS Primary Servicer - Specialty (reverse mortgage)</v>
          </cell>
        </row>
        <row r="886">
          <cell r="H886" t="str">
            <v>RPS1-, RMBS Primary Servicer - Specialty (reverse mortgage)</v>
          </cell>
        </row>
        <row r="887">
          <cell r="H887" t="str">
            <v>RPS2+, RMBS Primary Servicer - Specialty (reverse mortgage)</v>
          </cell>
        </row>
        <row r="888">
          <cell r="H888" t="str">
            <v>RPS2-, RMBS Primary Servicer - Specialty (reverse mortgage)</v>
          </cell>
        </row>
        <row r="889">
          <cell r="H889" t="str">
            <v>RPS3+, RMBS Primary Servicer - Specialty (reverse mortgage)</v>
          </cell>
        </row>
        <row r="890">
          <cell r="H890" t="str">
            <v>RPS3-, RMBS Primary Servicer - Specialty (reverse mortgage)</v>
          </cell>
        </row>
        <row r="891">
          <cell r="H891" t="str">
            <v>RPS4+, RMBS Primary Servicer - Specialty (reverse mortgage)</v>
          </cell>
        </row>
        <row r="892">
          <cell r="H892" t="str">
            <v>RPS4-, RMBS Primary Servicer - Specialty (reverse mortgage)</v>
          </cell>
        </row>
        <row r="893">
          <cell r="H893" t="str">
            <v>RPS5+, RMBS Primary Servicer - Specialty (reverse mortgage)</v>
          </cell>
        </row>
        <row r="894">
          <cell r="H894" t="str">
            <v>RPS5-, RMBS Primary Servicer - Specialty (reverse mortgage)</v>
          </cell>
        </row>
        <row r="895">
          <cell r="H895" t="str">
            <v>RPS3(UK), RMBS Primary Servicer - Specialty (reverse mortgage)</v>
          </cell>
        </row>
        <row r="896">
          <cell r="H896" t="str">
            <v>RPS3+(JPN), RMBS Primary Servicer - Specialty (reverse mortgage)</v>
          </cell>
        </row>
        <row r="897">
          <cell r="H897" t="str">
            <v>RPS2+UK, RMBS Primary Servicer - Specialty (reverse mortgage)</v>
          </cell>
        </row>
        <row r="898">
          <cell r="H898" t="str">
            <v>RPS2-UK, RMBS Primary Servicer - Specialty (reverse mortgage)</v>
          </cell>
        </row>
        <row r="899">
          <cell r="H899" t="str">
            <v>RPS3IT, RMBS Primary Servicer - Specialty (reverse mortgage)</v>
          </cell>
        </row>
        <row r="900">
          <cell r="H900" t="str">
            <v>WD, RMBS Primary Servicer - Specialty (reverse mortgage)</v>
          </cell>
        </row>
        <row r="901">
          <cell r="H901" t="str">
            <v>NR, CMBS Construction Loan Servicer Rating</v>
          </cell>
        </row>
        <row r="902">
          <cell r="H902" t="str">
            <v>Acceptable, CMBS Construction Loan Servicer Rating</v>
          </cell>
        </row>
        <row r="903">
          <cell r="H903" t="str">
            <v>Unacceptable, CMBS Construction Loan Servicer Rating</v>
          </cell>
        </row>
        <row r="904">
          <cell r="H904" t="str">
            <v>5, CMBS Construction Loan Servicer Rating</v>
          </cell>
        </row>
        <row r="905">
          <cell r="H905" t="str">
            <v>WD, CMBS Construction Loan Servicer Rating</v>
          </cell>
        </row>
        <row r="906">
          <cell r="H906" t="str">
            <v>3-, CMBS Construction Loan Servicer Rating</v>
          </cell>
        </row>
        <row r="907">
          <cell r="H907" t="str">
            <v>NR, RMBS Primary Servicer - Manufactured Housing</v>
          </cell>
        </row>
        <row r="908">
          <cell r="H908" t="str">
            <v>RPS1, RMBS Primary Servicer - Manufactured Housing</v>
          </cell>
        </row>
        <row r="909">
          <cell r="H909" t="str">
            <v>RPS2, RMBS Primary Servicer - Manufactured Housing</v>
          </cell>
        </row>
        <row r="910">
          <cell r="H910" t="str">
            <v>RPS3, RMBS Primary Servicer - Manufactured Housing</v>
          </cell>
        </row>
        <row r="911">
          <cell r="H911" t="str">
            <v>RPS4, RMBS Primary Servicer - Manufactured Housing</v>
          </cell>
        </row>
        <row r="912">
          <cell r="H912" t="str">
            <v>RPS5, RMBS Primary Servicer - Manufactured Housing</v>
          </cell>
        </row>
        <row r="913">
          <cell r="H913" t="str">
            <v>RPS1+, RMBS Primary Servicer - Manufactured Housing</v>
          </cell>
        </row>
        <row r="914">
          <cell r="H914" t="str">
            <v>RPS1-, RMBS Primary Servicer - Manufactured Housing</v>
          </cell>
        </row>
        <row r="915">
          <cell r="H915" t="str">
            <v>RPS2+, RMBS Primary Servicer - Manufactured Housing</v>
          </cell>
        </row>
        <row r="916">
          <cell r="H916" t="str">
            <v>RPS2-, RMBS Primary Servicer - Manufactured Housing</v>
          </cell>
        </row>
        <row r="917">
          <cell r="H917" t="str">
            <v>RPS3+, RMBS Primary Servicer - Manufactured Housing</v>
          </cell>
        </row>
        <row r="918">
          <cell r="H918" t="str">
            <v>RPS3-, RMBS Primary Servicer - Manufactured Housing</v>
          </cell>
        </row>
        <row r="919">
          <cell r="H919" t="str">
            <v>RPS4+, RMBS Primary Servicer - Manufactured Housing</v>
          </cell>
        </row>
        <row r="920">
          <cell r="H920" t="str">
            <v>RPS4-, RMBS Primary Servicer - Manufactured Housing</v>
          </cell>
        </row>
        <row r="921">
          <cell r="H921" t="str">
            <v>RPS5+, RMBS Primary Servicer - Manufactured Housing</v>
          </cell>
        </row>
        <row r="922">
          <cell r="H922" t="str">
            <v>RPS5-, RMBS Primary Servicer - Manufactured Housing</v>
          </cell>
        </row>
        <row r="923">
          <cell r="H923" t="str">
            <v>RPS3(UK), RMBS Primary Servicer - Manufactured Housing</v>
          </cell>
        </row>
        <row r="924">
          <cell r="H924" t="str">
            <v>RPS3+(JPN), RMBS Primary Servicer - Manufactured Housing</v>
          </cell>
        </row>
        <row r="925">
          <cell r="H925" t="str">
            <v>RPS2+UK, RMBS Primary Servicer - Manufactured Housing</v>
          </cell>
        </row>
        <row r="926">
          <cell r="H926" t="str">
            <v>RPS2-UK, RMBS Primary Servicer - Manufactured Housing</v>
          </cell>
        </row>
        <row r="927">
          <cell r="H927" t="str">
            <v>RPS3IT, RMBS Primary Servicer - Manufactured Housing</v>
          </cell>
        </row>
        <row r="928">
          <cell r="H928" t="str">
            <v>WD, RMBS Primary Servicer - Manufactured Housing</v>
          </cell>
        </row>
        <row r="929">
          <cell r="H929" t="str">
            <v>NR, RMBS Primary Servicer - Subservicer</v>
          </cell>
        </row>
        <row r="930">
          <cell r="H930" t="str">
            <v>RPS1, RMBS Primary Servicer - Subservicer</v>
          </cell>
        </row>
        <row r="931">
          <cell r="H931" t="str">
            <v>RPS2, RMBS Primary Servicer - Subservicer</v>
          </cell>
        </row>
        <row r="932">
          <cell r="H932" t="str">
            <v>RPS3, RMBS Primary Servicer - Subservicer</v>
          </cell>
        </row>
        <row r="933">
          <cell r="H933" t="str">
            <v>RPS4, RMBS Primary Servicer - Subservicer</v>
          </cell>
        </row>
        <row r="934">
          <cell r="H934" t="str">
            <v>RPS5, RMBS Primary Servicer - Subservicer</v>
          </cell>
        </row>
        <row r="935">
          <cell r="H935" t="str">
            <v>RPS1+, RMBS Primary Servicer - Subservicer</v>
          </cell>
        </row>
        <row r="936">
          <cell r="H936" t="str">
            <v>RPS1-, RMBS Primary Servicer - Subservicer</v>
          </cell>
        </row>
        <row r="937">
          <cell r="H937" t="str">
            <v>RPS2+, RMBS Primary Servicer - Subservicer</v>
          </cell>
        </row>
        <row r="938">
          <cell r="H938" t="str">
            <v>RPS2-, RMBS Primary Servicer - Subservicer</v>
          </cell>
        </row>
        <row r="939">
          <cell r="H939" t="str">
            <v>RPS3+, RMBS Primary Servicer - Subservicer</v>
          </cell>
        </row>
        <row r="940">
          <cell r="H940" t="str">
            <v>RPS3-, RMBS Primary Servicer - Subservicer</v>
          </cell>
        </row>
        <row r="941">
          <cell r="H941" t="str">
            <v>RPS4+, RMBS Primary Servicer - Subservicer</v>
          </cell>
        </row>
        <row r="942">
          <cell r="H942" t="str">
            <v>RPS4-, RMBS Primary Servicer - Subservicer</v>
          </cell>
        </row>
        <row r="943">
          <cell r="H943" t="str">
            <v>RPS5+, RMBS Primary Servicer - Subservicer</v>
          </cell>
        </row>
        <row r="944">
          <cell r="H944" t="str">
            <v>RPS5-, RMBS Primary Servicer - Subservicer</v>
          </cell>
        </row>
        <row r="945">
          <cell r="H945" t="str">
            <v>RPS3(UK), RMBS Primary Servicer - Subservicer</v>
          </cell>
        </row>
        <row r="946">
          <cell r="H946" t="str">
            <v>RPS3+(JPN), RMBS Primary Servicer - Subservicer</v>
          </cell>
        </row>
        <row r="947">
          <cell r="H947" t="str">
            <v>RPS2+UK, RMBS Primary Servicer - Subservicer</v>
          </cell>
        </row>
        <row r="948">
          <cell r="H948" t="str">
            <v>RPS2-UK, RMBS Primary Servicer - Subservicer</v>
          </cell>
        </row>
        <row r="949">
          <cell r="H949" t="str">
            <v>RPS3IT, RMBS Primary Servicer - Subservicer</v>
          </cell>
        </row>
        <row r="950">
          <cell r="H950" t="str">
            <v>WD, RMBS Primary Servicer - Subservicer</v>
          </cell>
        </row>
        <row r="951">
          <cell r="H951" t="str">
            <v>NR, Seller/Servicer Rating - FFELP Loan Servicing ABS</v>
          </cell>
        </row>
        <row r="952">
          <cell r="H952" t="str">
            <v>ABPS/S1+, Seller/Servicer Rating - FFELP Loan Servicing ABS</v>
          </cell>
        </row>
        <row r="953">
          <cell r="H953" t="str">
            <v>ABPS/S1, Seller/Servicer Rating - FFELP Loan Servicing ABS</v>
          </cell>
        </row>
        <row r="954">
          <cell r="H954" t="str">
            <v>ABPS/S1-, Seller/Servicer Rating - FFELP Loan Servicing ABS</v>
          </cell>
        </row>
        <row r="955">
          <cell r="H955" t="str">
            <v>ABPS/S2+, Seller/Servicer Rating - FFELP Loan Servicing ABS</v>
          </cell>
        </row>
        <row r="956">
          <cell r="H956" t="str">
            <v>ABPS/S2, Seller/Servicer Rating - FFELP Loan Servicing ABS</v>
          </cell>
        </row>
        <row r="957">
          <cell r="H957" t="str">
            <v>ABPS/S2-, Seller/Servicer Rating - FFELP Loan Servicing ABS</v>
          </cell>
        </row>
        <row r="958">
          <cell r="H958" t="str">
            <v>ABPS/S3+, Seller/Servicer Rating - FFELP Loan Servicing ABS</v>
          </cell>
        </row>
        <row r="959">
          <cell r="H959" t="str">
            <v>ABPS/S3, Seller/Servicer Rating - FFELP Loan Servicing ABS</v>
          </cell>
        </row>
        <row r="960">
          <cell r="H960" t="str">
            <v>ABPS/S3-, Seller/Servicer Rating - FFELP Loan Servicing ABS</v>
          </cell>
        </row>
        <row r="961">
          <cell r="H961" t="str">
            <v>ABPS/S4+, Seller/Servicer Rating - FFELP Loan Servicing ABS</v>
          </cell>
        </row>
        <row r="962">
          <cell r="H962" t="str">
            <v>ABPS/S4, Seller/Servicer Rating - FFELP Loan Servicing ABS</v>
          </cell>
        </row>
        <row r="963">
          <cell r="H963" t="str">
            <v>ABPS/S4-, Seller/Servicer Rating - FFELP Loan Servicing ABS</v>
          </cell>
        </row>
        <row r="964">
          <cell r="H964" t="str">
            <v>ABPS/S5+, Seller/Servicer Rating - FFELP Loan Servicing ABS</v>
          </cell>
        </row>
        <row r="965">
          <cell r="H965" t="str">
            <v>ABPS/S5, Seller/Servicer Rating - FFELP Loan Servicing ABS</v>
          </cell>
        </row>
        <row r="966">
          <cell r="H966" t="str">
            <v>ABPS/S5-, Seller/Servicer Rating - FFELP Loan Servicing ABS</v>
          </cell>
        </row>
        <row r="967">
          <cell r="H967" t="str">
            <v>ABSS/S3, Seller/Servicer Rating - FFELP Loan Servicing ABS</v>
          </cell>
        </row>
        <row r="968">
          <cell r="H968" t="str">
            <v>ABSS/S3+, Seller/Servicer Rating - FFELP Loan Servicing ABS</v>
          </cell>
        </row>
        <row r="969">
          <cell r="H969" t="str">
            <v>Proficient Plus, Seller/Servicer Rating - FFELP Loan Servicing ABS</v>
          </cell>
        </row>
        <row r="970">
          <cell r="H970" t="str">
            <v>Proficient, Seller/Servicer Rating - FFELP Loan Servicing ABS</v>
          </cell>
        </row>
        <row r="971">
          <cell r="H971" t="str">
            <v>Proficiency Unproven, Seller/Servicer Rating - FFELP Loan Servicing ABS</v>
          </cell>
        </row>
        <row r="972">
          <cell r="H972" t="str">
            <v>WD, Seller/Servicer Rating - FFELP Loan Servicing ABS</v>
          </cell>
        </row>
        <row r="973">
          <cell r="H973" t="str">
            <v>NR, Seller/Servicer Rating - Private Student Loan Servicing ABS</v>
          </cell>
        </row>
        <row r="974">
          <cell r="H974" t="str">
            <v>ABPS/S1+, Seller/Servicer Rating - Private Student Loan Servicing ABS</v>
          </cell>
        </row>
        <row r="975">
          <cell r="H975" t="str">
            <v>ABPS/S1, Seller/Servicer Rating - Private Student Loan Servicing ABS</v>
          </cell>
        </row>
        <row r="976">
          <cell r="H976" t="str">
            <v>ABPS/S1-, Seller/Servicer Rating - Private Student Loan Servicing ABS</v>
          </cell>
        </row>
        <row r="977">
          <cell r="H977" t="str">
            <v>ABPS/S2+, Seller/Servicer Rating - Private Student Loan Servicing ABS</v>
          </cell>
        </row>
        <row r="978">
          <cell r="H978" t="str">
            <v>ABPS/S2, Seller/Servicer Rating - Private Student Loan Servicing ABS</v>
          </cell>
        </row>
        <row r="979">
          <cell r="H979" t="str">
            <v>ABPS/S2-, Seller/Servicer Rating - Private Student Loan Servicing ABS</v>
          </cell>
        </row>
        <row r="980">
          <cell r="H980" t="str">
            <v>ABPS/S3+, Seller/Servicer Rating - Private Student Loan Servicing ABS</v>
          </cell>
        </row>
        <row r="981">
          <cell r="H981" t="str">
            <v>ABPS/S3, Seller/Servicer Rating - Private Student Loan Servicing ABS</v>
          </cell>
        </row>
        <row r="982">
          <cell r="H982" t="str">
            <v>ABPS/S3-, Seller/Servicer Rating - Private Student Loan Servicing ABS</v>
          </cell>
        </row>
        <row r="983">
          <cell r="H983" t="str">
            <v>ABPS/S4+, Seller/Servicer Rating - Private Student Loan Servicing ABS</v>
          </cell>
        </row>
        <row r="984">
          <cell r="H984" t="str">
            <v>ABPS/S4, Seller/Servicer Rating - Private Student Loan Servicing ABS</v>
          </cell>
        </row>
        <row r="985">
          <cell r="H985" t="str">
            <v>ABPS/S4-, Seller/Servicer Rating - Private Student Loan Servicing ABS</v>
          </cell>
        </row>
        <row r="986">
          <cell r="H986" t="str">
            <v>ABPS/S5+, Seller/Servicer Rating - Private Student Loan Servicing ABS</v>
          </cell>
        </row>
        <row r="987">
          <cell r="H987" t="str">
            <v>ABPS/S5, Seller/Servicer Rating - Private Student Loan Servicing ABS</v>
          </cell>
        </row>
        <row r="988">
          <cell r="H988" t="str">
            <v>ABPS/S5-, Seller/Servicer Rating - Private Student Loan Servicing ABS</v>
          </cell>
        </row>
        <row r="989">
          <cell r="H989" t="str">
            <v>ABSS/S3, Seller/Servicer Rating - Private Student Loan Servicing ABS</v>
          </cell>
        </row>
        <row r="990">
          <cell r="H990" t="str">
            <v>ABSS/S3+, Seller/Servicer Rating - Private Student Loan Servicing ABS</v>
          </cell>
        </row>
        <row r="991">
          <cell r="H991" t="str">
            <v>Proficient Plus, Seller/Servicer Rating - Private Student Loan Servicing ABS</v>
          </cell>
        </row>
        <row r="992">
          <cell r="H992" t="str">
            <v>Proficient, Seller/Servicer Rating - Private Student Loan Servicing ABS</v>
          </cell>
        </row>
        <row r="993">
          <cell r="H993" t="str">
            <v>Proficiency Unproven, Seller/Servicer Rating - Private Student Loan Servicing ABS</v>
          </cell>
        </row>
        <row r="994">
          <cell r="H994" t="str">
            <v>WD, Seller/Servicer Rating - Private Student Loan Servicing ABS</v>
          </cell>
        </row>
        <row r="995">
          <cell r="H995" t="str">
            <v>NR, RMBS Primary Specialty Servicer - Option ARMS</v>
          </cell>
        </row>
        <row r="996">
          <cell r="H996" t="str">
            <v>RPS1, RMBS Primary Specialty Servicer - Option ARMS</v>
          </cell>
        </row>
        <row r="997">
          <cell r="H997" t="str">
            <v>RPS2, RMBS Primary Specialty Servicer - Option ARMS</v>
          </cell>
        </row>
        <row r="998">
          <cell r="H998" t="str">
            <v>RPS3, RMBS Primary Specialty Servicer - Option ARMS</v>
          </cell>
        </row>
        <row r="999">
          <cell r="H999" t="str">
            <v>RPS4, RMBS Primary Specialty Servicer - Option ARMS</v>
          </cell>
        </row>
        <row r="1000">
          <cell r="H1000" t="str">
            <v>RPS5, RMBS Primary Specialty Servicer - Option ARMS</v>
          </cell>
        </row>
        <row r="1001">
          <cell r="H1001" t="str">
            <v>RPS1+, RMBS Primary Specialty Servicer - Option ARMS</v>
          </cell>
        </row>
        <row r="1002">
          <cell r="H1002" t="str">
            <v>RPS1-, RMBS Primary Specialty Servicer - Option ARMS</v>
          </cell>
        </row>
        <row r="1003">
          <cell r="H1003" t="str">
            <v>RPS2+, RMBS Primary Specialty Servicer - Option ARMS</v>
          </cell>
        </row>
        <row r="1004">
          <cell r="H1004" t="str">
            <v>RPS2-, RMBS Primary Specialty Servicer - Option ARMS</v>
          </cell>
        </row>
        <row r="1005">
          <cell r="H1005" t="str">
            <v>RPS3+, RMBS Primary Specialty Servicer - Option ARMS</v>
          </cell>
        </row>
        <row r="1006">
          <cell r="H1006" t="str">
            <v>RPS3-, RMBS Primary Specialty Servicer - Option ARMS</v>
          </cell>
        </row>
        <row r="1007">
          <cell r="H1007" t="str">
            <v>RPS4+, RMBS Primary Specialty Servicer - Option ARMS</v>
          </cell>
        </row>
        <row r="1008">
          <cell r="H1008" t="str">
            <v>RPS4-, RMBS Primary Specialty Servicer - Option ARMS</v>
          </cell>
        </row>
        <row r="1009">
          <cell r="H1009" t="str">
            <v>RPS5+, RMBS Primary Specialty Servicer - Option ARMS</v>
          </cell>
        </row>
        <row r="1010">
          <cell r="H1010" t="str">
            <v>RPS5-, RMBS Primary Specialty Servicer - Option ARMS</v>
          </cell>
        </row>
        <row r="1011">
          <cell r="H1011" t="str">
            <v>RPS3(UK), RMBS Primary Specialty Servicer - Option ARMS</v>
          </cell>
        </row>
        <row r="1012">
          <cell r="H1012" t="str">
            <v>RPS3+(JPN), RMBS Primary Specialty Servicer - Option ARMS</v>
          </cell>
        </row>
        <row r="1013">
          <cell r="H1013" t="str">
            <v>RPS2+UK, RMBS Primary Specialty Servicer - Option ARMS</v>
          </cell>
        </row>
        <row r="1014">
          <cell r="H1014" t="str">
            <v>RPS2-UK, RMBS Primary Specialty Servicer - Option ARMS</v>
          </cell>
        </row>
        <row r="1015">
          <cell r="H1015" t="str">
            <v>RPS3IT, RMBS Primary Specialty Servicer - Option ARMS</v>
          </cell>
        </row>
        <row r="1016">
          <cell r="H1016" t="str">
            <v>WD, RMBS Primary Specialty Servicer - Option ARMS</v>
          </cell>
        </row>
        <row r="1017">
          <cell r="H1017" t="str">
            <v>NR, RMBS Primary Specialty Servicer - Second Liens</v>
          </cell>
        </row>
        <row r="1018">
          <cell r="H1018" t="str">
            <v>RPS1, RMBS Primary Specialty Servicer - Second Liens</v>
          </cell>
        </row>
        <row r="1019">
          <cell r="H1019" t="str">
            <v>RPS2, RMBS Primary Specialty Servicer - Second Liens</v>
          </cell>
        </row>
        <row r="1020">
          <cell r="H1020" t="str">
            <v>RPS3, RMBS Primary Specialty Servicer - Second Liens</v>
          </cell>
        </row>
        <row r="1021">
          <cell r="H1021" t="str">
            <v>RPS4, RMBS Primary Specialty Servicer - Second Liens</v>
          </cell>
        </row>
        <row r="1022">
          <cell r="H1022" t="str">
            <v>RPS5, RMBS Primary Specialty Servicer - Second Liens</v>
          </cell>
        </row>
        <row r="1023">
          <cell r="H1023" t="str">
            <v>RPS1+, RMBS Primary Specialty Servicer - Second Liens</v>
          </cell>
        </row>
        <row r="1024">
          <cell r="H1024" t="str">
            <v>RPS1-, RMBS Primary Specialty Servicer - Second Liens</v>
          </cell>
        </row>
        <row r="1025">
          <cell r="H1025" t="str">
            <v>RPS2+, RMBS Primary Specialty Servicer - Second Liens</v>
          </cell>
        </row>
        <row r="1026">
          <cell r="H1026" t="str">
            <v>RPS2-, RMBS Primary Specialty Servicer - Second Liens</v>
          </cell>
        </row>
        <row r="1027">
          <cell r="H1027" t="str">
            <v>RPS3+, RMBS Primary Specialty Servicer - Second Liens</v>
          </cell>
        </row>
        <row r="1028">
          <cell r="H1028" t="str">
            <v>RPS3-, RMBS Primary Specialty Servicer - Second Liens</v>
          </cell>
        </row>
        <row r="1029">
          <cell r="H1029" t="str">
            <v>RPS4+, RMBS Primary Specialty Servicer - Second Liens</v>
          </cell>
        </row>
        <row r="1030">
          <cell r="H1030" t="str">
            <v>RPS4-, RMBS Primary Specialty Servicer - Second Liens</v>
          </cell>
        </row>
        <row r="1031">
          <cell r="H1031" t="str">
            <v>RPS5+, RMBS Primary Specialty Servicer - Second Liens</v>
          </cell>
        </row>
        <row r="1032">
          <cell r="H1032" t="str">
            <v>RPS5-, RMBS Primary Specialty Servicer - Second Liens</v>
          </cell>
        </row>
        <row r="1033">
          <cell r="H1033" t="str">
            <v>RPS3(UK), RMBS Primary Specialty Servicer - Second Liens</v>
          </cell>
        </row>
        <row r="1034">
          <cell r="H1034" t="str">
            <v>RPS3+(JPN), RMBS Primary Specialty Servicer - Second Liens</v>
          </cell>
        </row>
        <row r="1035">
          <cell r="H1035" t="str">
            <v>RPS2+UK, RMBS Primary Specialty Servicer - Second Liens</v>
          </cell>
        </row>
        <row r="1036">
          <cell r="H1036" t="str">
            <v>RPS2-UK, RMBS Primary Specialty Servicer - Second Liens</v>
          </cell>
        </row>
        <row r="1037">
          <cell r="H1037" t="str">
            <v>RPS3IT, RMBS Primary Specialty Servicer - Second Liens</v>
          </cell>
        </row>
        <row r="1038">
          <cell r="H1038" t="str">
            <v>WD, RMBS Primary Specialty Servicer - Second Liens</v>
          </cell>
        </row>
        <row r="1039">
          <cell r="H1039" t="str">
            <v>SBPS1+, Small Balance Commercial Primary Servicer Rating</v>
          </cell>
        </row>
        <row r="1040">
          <cell r="H1040" t="str">
            <v>SBPS1, Small Balance Commercial Primary Servicer Rating</v>
          </cell>
        </row>
        <row r="1041">
          <cell r="H1041" t="str">
            <v>SBPS1-, Small Balance Commercial Primary Servicer Rating</v>
          </cell>
        </row>
        <row r="1042">
          <cell r="H1042" t="str">
            <v>SBPS2+, Small Balance Commercial Primary Servicer Rating</v>
          </cell>
        </row>
        <row r="1043">
          <cell r="H1043" t="str">
            <v>SBPS2, Small Balance Commercial Primary Servicer Rating</v>
          </cell>
        </row>
        <row r="1044">
          <cell r="H1044" t="str">
            <v>SBPS2-, Small Balance Commercial Primary Servicer Rating</v>
          </cell>
        </row>
        <row r="1045">
          <cell r="H1045" t="str">
            <v>SBPS3+, Small Balance Commercial Primary Servicer Rating</v>
          </cell>
        </row>
        <row r="1046">
          <cell r="H1046" t="str">
            <v>SBPS3, Small Balance Commercial Primary Servicer Rating</v>
          </cell>
        </row>
        <row r="1047">
          <cell r="H1047" t="str">
            <v>SBPS3-, Small Balance Commercial Primary Servicer Rating</v>
          </cell>
        </row>
        <row r="1048">
          <cell r="H1048" t="str">
            <v>SBPS4+, Small Balance Commercial Primary Servicer Rating</v>
          </cell>
        </row>
        <row r="1049">
          <cell r="H1049" t="str">
            <v>SBPS4, Small Balance Commercial Primary Servicer Rating</v>
          </cell>
        </row>
        <row r="1050">
          <cell r="H1050" t="str">
            <v>SBPS4-, Small Balance Commercial Primary Servicer Rating</v>
          </cell>
        </row>
        <row r="1051">
          <cell r="H1051" t="str">
            <v>SBPS5+, Small Balance Commercial Primary Servicer Rating</v>
          </cell>
        </row>
        <row r="1052">
          <cell r="H1052" t="str">
            <v>SBPS5, Small Balance Commercial Primary Servicer Rating</v>
          </cell>
        </row>
        <row r="1053">
          <cell r="H1053" t="str">
            <v>SBPS5-, Small Balance Commercial Primary Servicer Rating</v>
          </cell>
        </row>
        <row r="1054">
          <cell r="H1054" t="str">
            <v>CPS2 Small Loans, Small Balance Commercial Primary Servicer Rating</v>
          </cell>
        </row>
        <row r="1055">
          <cell r="H1055" t="str">
            <v>CPS3 Small Loans, Small Balance Commercial Primary Servicer Rating</v>
          </cell>
        </row>
        <row r="1056">
          <cell r="H1056" t="str">
            <v>CPS3+ Small Loans, Small Balance Commercial Primary Servicer Rating</v>
          </cell>
        </row>
        <row r="1057">
          <cell r="H1057" t="str">
            <v>WD, Small Balance Commercial Primary Servicer Rating</v>
          </cell>
        </row>
        <row r="1058">
          <cell r="H1058" t="str">
            <v>SBSS1+, Small Balance Commercial Special Servicer Rating</v>
          </cell>
        </row>
        <row r="1059">
          <cell r="H1059" t="str">
            <v>SBSS1, Small Balance Commercial Special Servicer Rating</v>
          </cell>
        </row>
        <row r="1060">
          <cell r="H1060" t="str">
            <v>SBSS1-, Small Balance Commercial Special Servicer Rating</v>
          </cell>
        </row>
        <row r="1061">
          <cell r="H1061" t="str">
            <v>SBSS2+, Small Balance Commercial Special Servicer Rating</v>
          </cell>
        </row>
        <row r="1062">
          <cell r="H1062" t="str">
            <v>SBSS2, Small Balance Commercial Special Servicer Rating</v>
          </cell>
        </row>
        <row r="1063">
          <cell r="H1063" t="str">
            <v>SBSS2-, Small Balance Commercial Special Servicer Rating</v>
          </cell>
        </row>
        <row r="1064">
          <cell r="H1064" t="str">
            <v>SBSS3+, Small Balance Commercial Special Servicer Rating</v>
          </cell>
        </row>
        <row r="1065">
          <cell r="H1065" t="str">
            <v>SBSS3, Small Balance Commercial Special Servicer Rating</v>
          </cell>
        </row>
        <row r="1066">
          <cell r="H1066" t="str">
            <v>SBSS3-, Small Balance Commercial Special Servicer Rating</v>
          </cell>
        </row>
        <row r="1067">
          <cell r="H1067" t="str">
            <v>SBSS4+, Small Balance Commercial Special Servicer Rating</v>
          </cell>
        </row>
        <row r="1068">
          <cell r="H1068" t="str">
            <v>SBSS4, Small Balance Commercial Special Servicer Rating</v>
          </cell>
        </row>
        <row r="1069">
          <cell r="H1069" t="str">
            <v>SBSS4-, Small Balance Commercial Special Servicer Rating</v>
          </cell>
        </row>
        <row r="1070">
          <cell r="H1070" t="str">
            <v>SBSS5+, Small Balance Commercial Special Servicer Rating</v>
          </cell>
        </row>
        <row r="1071">
          <cell r="H1071" t="str">
            <v>SBSS5, Small Balance Commercial Special Servicer Rating</v>
          </cell>
        </row>
        <row r="1072">
          <cell r="H1072" t="str">
            <v>SBSS5-, Small Balance Commercial Special Servicer Rating</v>
          </cell>
        </row>
        <row r="1073">
          <cell r="H1073" t="str">
            <v>CSS2 Small Loans, Small Balance Commercial Special Servicer Rating</v>
          </cell>
        </row>
        <row r="1074">
          <cell r="H1074" t="str">
            <v>CSS3+ Small Loans, Small Balance Commercial Special Servicer Rating</v>
          </cell>
        </row>
        <row r="1075">
          <cell r="H1075" t="str">
            <v>WD, Small Balance Commercial Special Servicer Rating</v>
          </cell>
        </row>
      </sheetData>
    </sheetDataSet>
  </externalBook>
</externalLink>
</file>

<file path=xl/queryTables/queryTable1.xml><?xml version="1.0" encoding="utf-8"?>
<queryTable xmlns="http://schemas.openxmlformats.org/spreadsheetml/2006/main" name="DatosExternos_2" growShrinkType="overwriteClear" connectionId="1" autoFormatId="16" applyNumberFormats="0" applyBorderFormats="0" applyFontFormats="0" applyPatternFormats="0" applyAlignmentFormats="0" applyWidthHeightFormats="0">
  <queryTableRefresh preserveSortFilterLayout="0" nextId="7">
    <queryTableFields count="6">
      <queryTableField id="1" name="EPIGRAFE" tableColumnId="1"/>
      <queryTableField id="2" name="EPIGRAFE_DS" tableColumnId="2"/>
      <queryTableField id="3" name="APARTADO" tableColumnId="3"/>
      <queryTableField id="4" name="COLUMNA_1" tableColumnId="4"/>
      <queryTableField id="5" name="COLUMNA_2" tableColumnId="5"/>
      <queryTableField id="6" name="UNIDAD"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2" name="Tabla_DatosExternos3" displayName="Tabla_DatosExternos3" ref="A1:F109" tableType="queryTable" totalsRowShown="0">
  <autoFilter ref="A1:F109"/>
  <tableColumns count="6">
    <tableColumn id="1" uniqueName="1" name="EPIGRAFE" queryTableFieldId="1" dataDxfId="5" dataCellStyle="Normal 2"/>
    <tableColumn id="2" uniqueName="2" name="EPIGRAFE_DS" queryTableFieldId="2" dataDxfId="4" dataCellStyle="Normal 2"/>
    <tableColumn id="3" uniqueName="3" name="APARTADO" queryTableFieldId="3" dataDxfId="3" dataCellStyle="Normal 2"/>
    <tableColumn id="4" uniqueName="4" name="COLUMNA_1" queryTableFieldId="4" dataDxfId="2" dataCellStyle="Normal 2"/>
    <tableColumn id="5" uniqueName="5" name="COLUMNA_2" queryTableFieldId="5" dataDxfId="1" dataCellStyle="Normal 2"/>
    <tableColumn id="6" uniqueName="6" name="UNIDAD" queryTableFieldId="6" dataDxfId="0" dataCellStyle="Normal 2"/>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coveredbondlabel.com/issuer/166/" TargetMode="External"/><Relationship Id="rId4" Type="http://schemas.openxmlformats.org/officeDocument/2006/relationships/hyperlink" Target="https://www.coveredbondlabel.com/issuer/166/"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97"/>
  <sheetViews>
    <sheetView topLeftCell="A73" zoomScale="80" zoomScaleNormal="80" workbookViewId="0"/>
  </sheetViews>
  <sheetFormatPr baseColWidth="10" defaultColWidth="11.42578125" defaultRowHeight="12.75" x14ac:dyDescent="0.2"/>
  <cols>
    <col min="1" max="1" width="10.85546875" style="152" customWidth="1"/>
    <col min="2" max="2" width="56.7109375" style="152" bestFit="1" customWidth="1"/>
    <col min="3" max="3" width="12" style="152" customWidth="1"/>
    <col min="4" max="5" width="13.140625" style="152" customWidth="1"/>
    <col min="6" max="6" width="10.140625" style="152" customWidth="1"/>
    <col min="7" max="7" width="14.5703125" style="152" bestFit="1" customWidth="1"/>
    <col min="8" max="8" width="22.85546875" style="152" bestFit="1" customWidth="1"/>
    <col min="9" max="9" width="26.7109375" style="152" bestFit="1" customWidth="1"/>
    <col min="10" max="10" width="12.85546875" style="152" customWidth="1"/>
    <col min="11" max="11" width="44.85546875" style="152" customWidth="1"/>
    <col min="12" max="12" width="23.140625" style="152" customWidth="1"/>
    <col min="13" max="13" width="27" style="152" customWidth="1"/>
    <col min="14" max="16384" width="11.42578125" style="152"/>
  </cols>
  <sheetData>
    <row r="1" spans="1:7" x14ac:dyDescent="0.2">
      <c r="A1" s="152" t="s">
        <v>1307</v>
      </c>
      <c r="B1" s="152" t="s">
        <v>1308</v>
      </c>
      <c r="C1" s="152" t="s">
        <v>1306</v>
      </c>
      <c r="D1" s="152" t="s">
        <v>1309</v>
      </c>
      <c r="E1" s="152" t="s">
        <v>1310</v>
      </c>
      <c r="F1" s="152" t="s">
        <v>1311</v>
      </c>
    </row>
    <row r="2" spans="1:7" x14ac:dyDescent="0.2">
      <c r="A2" s="152" t="s">
        <v>1218</v>
      </c>
      <c r="B2" s="152" t="s">
        <v>1312</v>
      </c>
      <c r="C2" s="152">
        <v>31</v>
      </c>
      <c r="D2" s="152">
        <v>94.69</v>
      </c>
      <c r="E2" s="152">
        <v>0</v>
      </c>
      <c r="F2" s="152" t="s">
        <v>1313</v>
      </c>
    </row>
    <row r="3" spans="1:7" x14ac:dyDescent="0.2">
      <c r="A3" s="153" t="s">
        <v>1219</v>
      </c>
      <c r="B3" s="153" t="s">
        <v>1252</v>
      </c>
      <c r="C3" s="153">
        <v>31</v>
      </c>
      <c r="D3" s="153">
        <v>225.92</v>
      </c>
      <c r="E3" s="153">
        <v>0</v>
      </c>
      <c r="F3" s="153" t="s">
        <v>1313</v>
      </c>
    </row>
    <row r="4" spans="1:7" x14ac:dyDescent="0.2">
      <c r="A4" s="153" t="s">
        <v>4</v>
      </c>
      <c r="B4" s="153" t="s">
        <v>1314</v>
      </c>
      <c r="C4" s="153">
        <v>31</v>
      </c>
      <c r="D4" s="153">
        <v>15404652089.059999</v>
      </c>
      <c r="E4" s="153">
        <v>0</v>
      </c>
      <c r="F4" s="153" t="s">
        <v>162</v>
      </c>
    </row>
    <row r="5" spans="1:7" x14ac:dyDescent="0.2">
      <c r="A5" s="153" t="s">
        <v>1225</v>
      </c>
      <c r="B5" s="153" t="s">
        <v>1442</v>
      </c>
      <c r="C5" s="153">
        <v>32</v>
      </c>
      <c r="D5" s="153">
        <v>0.16600000000000001</v>
      </c>
      <c r="E5" s="153">
        <v>0.96109999999999995</v>
      </c>
      <c r="F5" s="153" t="s">
        <v>1313</v>
      </c>
    </row>
    <row r="6" spans="1:7" x14ac:dyDescent="0.2">
      <c r="A6" s="153" t="s">
        <v>1226</v>
      </c>
      <c r="B6" s="153" t="s">
        <v>1242</v>
      </c>
      <c r="C6" s="153">
        <v>32</v>
      </c>
      <c r="D6" s="153">
        <v>1.0132000000000001</v>
      </c>
      <c r="E6" s="153">
        <v>0.65849999999999997</v>
      </c>
      <c r="F6" s="153" t="s">
        <v>1313</v>
      </c>
    </row>
    <row r="7" spans="1:7" x14ac:dyDescent="0.2">
      <c r="A7" s="153" t="s">
        <v>1227</v>
      </c>
      <c r="B7" s="153" t="s">
        <v>1240</v>
      </c>
      <c r="C7" s="153">
        <v>32</v>
      </c>
      <c r="D7" s="153">
        <v>0.40260000000000001</v>
      </c>
      <c r="E7" s="153">
        <v>0.28270000000000001</v>
      </c>
      <c r="F7" s="153" t="s">
        <v>1313</v>
      </c>
    </row>
    <row r="8" spans="1:7" x14ac:dyDescent="0.2">
      <c r="A8" s="153" t="s">
        <v>1228</v>
      </c>
      <c r="B8" s="153" t="s">
        <v>1241</v>
      </c>
      <c r="C8" s="153">
        <v>32</v>
      </c>
      <c r="D8" s="153">
        <v>0.33079999999999998</v>
      </c>
      <c r="E8" s="153">
        <v>0.22489999999999999</v>
      </c>
      <c r="F8" s="153" t="s">
        <v>1313</v>
      </c>
    </row>
    <row r="9" spans="1:7" x14ac:dyDescent="0.2">
      <c r="A9" s="153" t="s">
        <v>1244</v>
      </c>
      <c r="B9" s="153" t="s">
        <v>1243</v>
      </c>
      <c r="C9" s="153">
        <v>32</v>
      </c>
      <c r="D9" s="153">
        <v>1.248</v>
      </c>
      <c r="E9" s="153">
        <v>4.0227000000000004</v>
      </c>
      <c r="F9" s="153" t="s">
        <v>1313</v>
      </c>
    </row>
    <row r="10" spans="1:7" x14ac:dyDescent="0.2">
      <c r="A10" s="153" t="s">
        <v>107</v>
      </c>
      <c r="B10" s="153" t="s">
        <v>1315</v>
      </c>
      <c r="C10" s="153">
        <v>34</v>
      </c>
      <c r="D10" s="153">
        <v>10.485200000000001</v>
      </c>
      <c r="E10" s="153">
        <v>0</v>
      </c>
      <c r="F10" s="153" t="s">
        <v>162</v>
      </c>
    </row>
    <row r="11" spans="1:7" x14ac:dyDescent="0.2">
      <c r="A11" s="153" t="s">
        <v>110</v>
      </c>
      <c r="B11" s="153" t="s">
        <v>1316</v>
      </c>
      <c r="C11" s="153">
        <v>34</v>
      </c>
      <c r="D11" s="154">
        <v>172028939.90000001</v>
      </c>
      <c r="E11" s="153">
        <v>0</v>
      </c>
      <c r="F11" s="153" t="s">
        <v>162</v>
      </c>
      <c r="G11" s="154"/>
    </row>
    <row r="12" spans="1:7" x14ac:dyDescent="0.2">
      <c r="A12" s="153" t="s">
        <v>111</v>
      </c>
      <c r="B12" s="153" t="s">
        <v>1317</v>
      </c>
      <c r="C12" s="153">
        <v>34</v>
      </c>
      <c r="D12" s="153">
        <v>104042001.28</v>
      </c>
      <c r="E12" s="153">
        <v>0</v>
      </c>
      <c r="F12" s="153" t="s">
        <v>162</v>
      </c>
      <c r="G12" s="153"/>
    </row>
    <row r="13" spans="1:7" x14ac:dyDescent="0.2">
      <c r="A13" s="153" t="s">
        <v>112</v>
      </c>
      <c r="B13" s="153" t="s">
        <v>1318</v>
      </c>
      <c r="C13" s="153">
        <v>34</v>
      </c>
      <c r="D13" s="153">
        <v>145052597.03</v>
      </c>
      <c r="E13" s="153">
        <v>0</v>
      </c>
      <c r="F13" s="153" t="s">
        <v>162</v>
      </c>
      <c r="G13" s="153"/>
    </row>
    <row r="14" spans="1:7" x14ac:dyDescent="0.2">
      <c r="A14" s="153" t="s">
        <v>113</v>
      </c>
      <c r="B14" s="153" t="s">
        <v>1319</v>
      </c>
      <c r="C14" s="153">
        <v>34</v>
      </c>
      <c r="D14" s="153">
        <v>219172283.28999999</v>
      </c>
      <c r="E14" s="153">
        <v>0</v>
      </c>
      <c r="F14" s="153" t="s">
        <v>162</v>
      </c>
      <c r="G14" s="153"/>
    </row>
    <row r="15" spans="1:7" x14ac:dyDescent="0.2">
      <c r="A15" s="153" t="s">
        <v>114</v>
      </c>
      <c r="B15" s="153" t="s">
        <v>1320</v>
      </c>
      <c r="C15" s="153">
        <v>34</v>
      </c>
      <c r="D15" s="153">
        <v>212937766.5</v>
      </c>
      <c r="E15" s="153">
        <v>0</v>
      </c>
      <c r="F15" s="153" t="s">
        <v>162</v>
      </c>
      <c r="G15" s="153"/>
    </row>
    <row r="16" spans="1:7" x14ac:dyDescent="0.2">
      <c r="A16" s="153" t="s">
        <v>115</v>
      </c>
      <c r="B16" s="153" t="s">
        <v>1321</v>
      </c>
      <c r="C16" s="153">
        <v>34</v>
      </c>
      <c r="D16" s="153">
        <v>1859385849.5899999</v>
      </c>
      <c r="E16" s="153">
        <v>0</v>
      </c>
      <c r="F16" s="153" t="s">
        <v>162</v>
      </c>
      <c r="G16" s="153"/>
    </row>
    <row r="17" spans="1:7" x14ac:dyDescent="0.2">
      <c r="A17" s="153" t="s">
        <v>116</v>
      </c>
      <c r="B17" s="153" t="s">
        <v>1322</v>
      </c>
      <c r="C17" s="153">
        <v>34</v>
      </c>
      <c r="D17" s="153">
        <v>12692032651.469999</v>
      </c>
      <c r="E17" s="153">
        <v>0</v>
      </c>
      <c r="F17" s="153" t="s">
        <v>162</v>
      </c>
      <c r="G17" s="153"/>
    </row>
    <row r="18" spans="1:7" x14ac:dyDescent="0.2">
      <c r="A18" s="153" t="s">
        <v>161</v>
      </c>
      <c r="B18" s="153" t="s">
        <v>162</v>
      </c>
      <c r="C18" s="153">
        <v>36</v>
      </c>
      <c r="D18" s="153">
        <v>15105971313.030001</v>
      </c>
      <c r="E18" s="153">
        <v>0</v>
      </c>
      <c r="F18" s="153" t="s">
        <v>162</v>
      </c>
    </row>
    <row r="19" spans="1:7" x14ac:dyDescent="0.2">
      <c r="A19" s="153" t="s">
        <v>163</v>
      </c>
      <c r="B19" s="153" t="s">
        <v>1294</v>
      </c>
      <c r="C19" s="153">
        <v>36</v>
      </c>
      <c r="D19" s="153">
        <v>73086049.349999994</v>
      </c>
      <c r="E19" s="153">
        <v>0</v>
      </c>
      <c r="F19" s="153" t="s">
        <v>162</v>
      </c>
    </row>
    <row r="20" spans="1:7" x14ac:dyDescent="0.2">
      <c r="A20" s="153" t="s">
        <v>167</v>
      </c>
      <c r="B20" s="153" t="s">
        <v>1292</v>
      </c>
      <c r="C20" s="153">
        <v>36</v>
      </c>
      <c r="D20" s="153">
        <v>225594726.68000001</v>
      </c>
      <c r="E20" s="153">
        <v>0</v>
      </c>
      <c r="F20" s="153" t="s">
        <v>162</v>
      </c>
    </row>
    <row r="21" spans="1:7" x14ac:dyDescent="0.2">
      <c r="A21" s="153" t="s">
        <v>481</v>
      </c>
      <c r="B21" s="153" t="s">
        <v>1323</v>
      </c>
      <c r="C21" s="153">
        <v>71</v>
      </c>
      <c r="D21" s="153">
        <v>12339924557.27</v>
      </c>
      <c r="E21" s="153">
        <v>0</v>
      </c>
      <c r="F21" s="153" t="s">
        <v>162</v>
      </c>
    </row>
    <row r="22" spans="1:7" x14ac:dyDescent="0.2">
      <c r="A22" s="153" t="s">
        <v>483</v>
      </c>
      <c r="B22" s="153" t="s">
        <v>1324</v>
      </c>
      <c r="C22" s="153">
        <v>71</v>
      </c>
      <c r="D22" s="153">
        <v>3064727531.79</v>
      </c>
      <c r="E22" s="153">
        <v>0</v>
      </c>
      <c r="F22" s="153" t="s">
        <v>162</v>
      </c>
    </row>
    <row r="23" spans="1:7" x14ac:dyDescent="0.2">
      <c r="A23" s="153" t="s">
        <v>503</v>
      </c>
      <c r="B23" s="153" t="s">
        <v>1325</v>
      </c>
      <c r="C23" s="153">
        <v>72</v>
      </c>
      <c r="D23" s="153">
        <v>179749</v>
      </c>
      <c r="E23" s="153">
        <v>11527</v>
      </c>
      <c r="F23" s="153" t="s">
        <v>1326</v>
      </c>
    </row>
    <row r="24" spans="1:7" x14ac:dyDescent="0.2">
      <c r="A24" s="153" t="s">
        <v>505</v>
      </c>
      <c r="B24" s="153" t="s">
        <v>1325</v>
      </c>
      <c r="C24" s="153">
        <v>72</v>
      </c>
      <c r="D24" s="153">
        <v>302642</v>
      </c>
      <c r="E24" s="153">
        <v>15946</v>
      </c>
      <c r="F24" s="153" t="s">
        <v>1326</v>
      </c>
    </row>
    <row r="25" spans="1:7" x14ac:dyDescent="0.2">
      <c r="A25" s="153" t="s">
        <v>507</v>
      </c>
      <c r="B25" s="153" t="s">
        <v>1327</v>
      </c>
      <c r="C25" s="153">
        <v>72</v>
      </c>
      <c r="D25" s="153">
        <v>48488</v>
      </c>
      <c r="E25" s="153">
        <v>11766</v>
      </c>
      <c r="F25" s="153" t="s">
        <v>1326</v>
      </c>
    </row>
    <row r="26" spans="1:7" x14ac:dyDescent="0.2">
      <c r="A26" s="153" t="s">
        <v>516</v>
      </c>
      <c r="B26" s="153" t="s">
        <v>1328</v>
      </c>
      <c r="C26" s="153">
        <v>73</v>
      </c>
      <c r="D26" s="153">
        <v>0.17</v>
      </c>
      <c r="E26" s="153">
        <v>10.09</v>
      </c>
      <c r="F26" s="153" t="s">
        <v>1313</v>
      </c>
    </row>
    <row r="27" spans="1:7" x14ac:dyDescent="0.2">
      <c r="A27" s="153" t="s">
        <v>1329</v>
      </c>
      <c r="B27" s="153" t="s">
        <v>1328</v>
      </c>
      <c r="C27" s="153">
        <v>73</v>
      </c>
      <c r="D27" s="153">
        <v>2.14</v>
      </c>
      <c r="E27" s="153">
        <v>0</v>
      </c>
      <c r="F27" s="153" t="s">
        <v>1313</v>
      </c>
    </row>
    <row r="28" spans="1:7" x14ac:dyDescent="0.2">
      <c r="A28" s="153" t="s">
        <v>568</v>
      </c>
      <c r="B28" s="153" t="s">
        <v>1330</v>
      </c>
      <c r="C28" s="153">
        <v>74</v>
      </c>
      <c r="D28" s="153">
        <v>12.94</v>
      </c>
      <c r="E28" s="153">
        <v>7.69</v>
      </c>
      <c r="F28" s="153" t="s">
        <v>1313</v>
      </c>
    </row>
    <row r="29" spans="1:7" x14ac:dyDescent="0.2">
      <c r="A29" s="153" t="s">
        <v>576</v>
      </c>
      <c r="B29" s="153" t="s">
        <v>1331</v>
      </c>
      <c r="C29" s="153">
        <v>74</v>
      </c>
      <c r="D29" s="153">
        <v>86.59</v>
      </c>
      <c r="E29" s="153">
        <v>84.79</v>
      </c>
      <c r="F29" s="153" t="s">
        <v>1313</v>
      </c>
    </row>
    <row r="30" spans="1:7" x14ac:dyDescent="0.2">
      <c r="A30" s="153" t="s">
        <v>586</v>
      </c>
      <c r="B30" s="153" t="s">
        <v>1332</v>
      </c>
      <c r="C30" s="153">
        <v>74</v>
      </c>
      <c r="D30" s="153">
        <v>0.01</v>
      </c>
      <c r="E30" s="153">
        <v>0</v>
      </c>
      <c r="F30" s="153" t="s">
        <v>1313</v>
      </c>
    </row>
    <row r="31" spans="1:7" x14ac:dyDescent="0.2">
      <c r="A31" s="153" t="s">
        <v>587</v>
      </c>
      <c r="B31" s="153" t="s">
        <v>1333</v>
      </c>
      <c r="C31" s="153">
        <v>74</v>
      </c>
      <c r="D31" s="153">
        <v>0.46</v>
      </c>
      <c r="E31" s="153">
        <v>5.72</v>
      </c>
      <c r="F31" s="153" t="s">
        <v>1313</v>
      </c>
    </row>
    <row r="32" spans="1:7" x14ac:dyDescent="0.2">
      <c r="A32" s="153" t="s">
        <v>596</v>
      </c>
      <c r="B32" s="153" t="s">
        <v>1334</v>
      </c>
      <c r="C32" s="153">
        <v>74</v>
      </c>
      <c r="D32" s="153">
        <v>0</v>
      </c>
      <c r="E32" s="153">
        <v>1.8</v>
      </c>
      <c r="F32" s="153" t="s">
        <v>1313</v>
      </c>
    </row>
    <row r="33" spans="1:6" x14ac:dyDescent="0.2">
      <c r="A33" s="153" t="s">
        <v>607</v>
      </c>
      <c r="B33" s="153" t="s">
        <v>1335</v>
      </c>
      <c r="C33" s="153">
        <v>75</v>
      </c>
      <c r="D33" s="153">
        <v>533367033.50999999</v>
      </c>
      <c r="E33" s="153">
        <v>115633973.48</v>
      </c>
      <c r="F33" s="153" t="s">
        <v>162</v>
      </c>
    </row>
    <row r="34" spans="1:6" x14ac:dyDescent="0.2">
      <c r="A34" s="153" t="s">
        <v>616</v>
      </c>
      <c r="B34" s="153" t="s">
        <v>1336</v>
      </c>
      <c r="C34" s="153">
        <v>75</v>
      </c>
      <c r="D34" s="153">
        <v>994407648.09000003</v>
      </c>
      <c r="E34" s="153">
        <v>111793303.56</v>
      </c>
      <c r="F34" s="153" t="s">
        <v>162</v>
      </c>
    </row>
    <row r="35" spans="1:6" x14ac:dyDescent="0.2">
      <c r="A35" s="153" t="s">
        <v>617</v>
      </c>
      <c r="B35" s="153" t="s">
        <v>1337</v>
      </c>
      <c r="C35" s="153">
        <v>75</v>
      </c>
      <c r="D35" s="153">
        <v>320951.98</v>
      </c>
      <c r="E35" s="153">
        <v>0</v>
      </c>
      <c r="F35" s="153" t="s">
        <v>162</v>
      </c>
    </row>
    <row r="36" spans="1:6" x14ac:dyDescent="0.2">
      <c r="A36" s="153" t="s">
        <v>618</v>
      </c>
      <c r="B36" s="153" t="s">
        <v>1338</v>
      </c>
      <c r="C36" s="153">
        <v>75</v>
      </c>
      <c r="D36" s="153">
        <v>37673878.600000001</v>
      </c>
      <c r="E36" s="153">
        <v>3854635.12</v>
      </c>
      <c r="F36" s="153" t="s">
        <v>162</v>
      </c>
    </row>
    <row r="37" spans="1:6" x14ac:dyDescent="0.2">
      <c r="A37" s="153" t="s">
        <v>619</v>
      </c>
      <c r="B37" s="153" t="s">
        <v>1339</v>
      </c>
      <c r="C37" s="153">
        <v>75</v>
      </c>
      <c r="D37" s="153">
        <v>5587077619.4899998</v>
      </c>
      <c r="E37" s="153">
        <v>1073157238.99</v>
      </c>
      <c r="F37" s="153" t="s">
        <v>162</v>
      </c>
    </row>
    <row r="38" spans="1:6" x14ac:dyDescent="0.2">
      <c r="A38" s="153" t="s">
        <v>620</v>
      </c>
      <c r="B38" s="153" t="s">
        <v>1340</v>
      </c>
      <c r="C38" s="153">
        <v>75</v>
      </c>
      <c r="D38" s="153">
        <v>35545235.609999999</v>
      </c>
      <c r="E38" s="153">
        <v>6632736.9800000004</v>
      </c>
      <c r="F38" s="153" t="s">
        <v>162</v>
      </c>
    </row>
    <row r="39" spans="1:6" x14ac:dyDescent="0.2">
      <c r="A39" s="153" t="s">
        <v>621</v>
      </c>
      <c r="B39" s="153" t="s">
        <v>1341</v>
      </c>
      <c r="C39" s="153">
        <v>75</v>
      </c>
      <c r="D39" s="153">
        <v>1242973328.48</v>
      </c>
      <c r="E39" s="153">
        <v>708529638.67999995</v>
      </c>
      <c r="F39" s="153" t="s">
        <v>162</v>
      </c>
    </row>
    <row r="40" spans="1:6" x14ac:dyDescent="0.2">
      <c r="A40" s="153" t="s">
        <v>622</v>
      </c>
      <c r="B40" s="153" t="s">
        <v>1342</v>
      </c>
      <c r="C40" s="153">
        <v>75</v>
      </c>
      <c r="D40" s="153">
        <v>395610.8</v>
      </c>
      <c r="E40" s="153">
        <v>0</v>
      </c>
      <c r="F40" s="153" t="s">
        <v>162</v>
      </c>
    </row>
    <row r="41" spans="1:6" x14ac:dyDescent="0.2">
      <c r="A41" s="153" t="s">
        <v>623</v>
      </c>
      <c r="B41" s="153" t="s">
        <v>1343</v>
      </c>
      <c r="C41" s="153">
        <v>75</v>
      </c>
      <c r="D41" s="153">
        <v>87000137.579999998</v>
      </c>
      <c r="E41" s="153">
        <v>21139436.079999998</v>
      </c>
      <c r="F41" s="153" t="s">
        <v>162</v>
      </c>
    </row>
    <row r="42" spans="1:6" x14ac:dyDescent="0.2">
      <c r="A42" s="153" t="s">
        <v>624</v>
      </c>
      <c r="B42" s="153" t="s">
        <v>1344</v>
      </c>
      <c r="C42" s="153">
        <v>75</v>
      </c>
      <c r="D42" s="153">
        <v>23215843.879999999</v>
      </c>
      <c r="E42" s="153">
        <v>12931334.810000001</v>
      </c>
      <c r="F42" s="153" t="s">
        <v>162</v>
      </c>
    </row>
    <row r="43" spans="1:6" x14ac:dyDescent="0.2">
      <c r="A43" s="153" t="s">
        <v>625</v>
      </c>
      <c r="B43" s="153" t="s">
        <v>1345</v>
      </c>
      <c r="C43" s="153">
        <v>75</v>
      </c>
      <c r="D43" s="153">
        <v>682946567.30999994</v>
      </c>
      <c r="E43" s="153">
        <v>148830002.38999999</v>
      </c>
      <c r="F43" s="153" t="s">
        <v>162</v>
      </c>
    </row>
    <row r="44" spans="1:6" x14ac:dyDescent="0.2">
      <c r="A44" s="153" t="s">
        <v>608</v>
      </c>
      <c r="B44" s="153" t="s">
        <v>1346</v>
      </c>
      <c r="C44" s="153">
        <v>75</v>
      </c>
      <c r="D44" s="153">
        <v>101958930.61</v>
      </c>
      <c r="E44" s="153">
        <v>31746393.239999998</v>
      </c>
      <c r="F44" s="153" t="s">
        <v>162</v>
      </c>
    </row>
    <row r="45" spans="1:6" x14ac:dyDescent="0.2">
      <c r="A45" s="153" t="s">
        <v>626</v>
      </c>
      <c r="B45" s="153" t="s">
        <v>1347</v>
      </c>
      <c r="C45" s="153">
        <v>75</v>
      </c>
      <c r="D45" s="153">
        <v>1596564079.05</v>
      </c>
      <c r="E45" s="153">
        <v>235825680.69</v>
      </c>
      <c r="F45" s="153" t="s">
        <v>162</v>
      </c>
    </row>
    <row r="46" spans="1:6" x14ac:dyDescent="0.2">
      <c r="A46" s="153" t="s">
        <v>627</v>
      </c>
      <c r="B46" s="153" t="s">
        <v>1348</v>
      </c>
      <c r="C46" s="153">
        <v>75</v>
      </c>
      <c r="D46" s="153">
        <v>56785613.159999996</v>
      </c>
      <c r="E46" s="153">
        <v>175309113.52000001</v>
      </c>
      <c r="F46" s="153" t="s">
        <v>162</v>
      </c>
    </row>
    <row r="47" spans="1:6" x14ac:dyDescent="0.2">
      <c r="A47" s="153" t="s">
        <v>629</v>
      </c>
      <c r="B47" s="153" t="s">
        <v>1349</v>
      </c>
      <c r="C47" s="153">
        <v>75</v>
      </c>
      <c r="D47" s="153">
        <v>855108.28</v>
      </c>
      <c r="E47" s="153">
        <v>0</v>
      </c>
      <c r="F47" s="153" t="s">
        <v>162</v>
      </c>
    </row>
    <row r="48" spans="1:6" x14ac:dyDescent="0.2">
      <c r="A48" s="153" t="s">
        <v>630</v>
      </c>
      <c r="B48" s="153" t="s">
        <v>1350</v>
      </c>
      <c r="C48" s="153">
        <v>75</v>
      </c>
      <c r="D48" s="153">
        <v>208000.48</v>
      </c>
      <c r="E48" s="153">
        <v>55121699.68</v>
      </c>
      <c r="F48" s="153" t="s">
        <v>162</v>
      </c>
    </row>
    <row r="49" spans="1:6" x14ac:dyDescent="0.2">
      <c r="A49" s="153" t="s">
        <v>609</v>
      </c>
      <c r="B49" s="153" t="s">
        <v>1351</v>
      </c>
      <c r="C49" s="153">
        <v>75</v>
      </c>
      <c r="D49" s="153">
        <v>173520899.88999999</v>
      </c>
      <c r="E49" s="153">
        <v>57230628.149999999</v>
      </c>
      <c r="F49" s="153" t="s">
        <v>162</v>
      </c>
    </row>
    <row r="50" spans="1:6" x14ac:dyDescent="0.2">
      <c r="A50" s="153" t="s">
        <v>610</v>
      </c>
      <c r="B50" s="153" t="s">
        <v>1352</v>
      </c>
      <c r="C50" s="153">
        <v>75</v>
      </c>
      <c r="D50" s="153">
        <v>143567962.55000001</v>
      </c>
      <c r="E50" s="153">
        <v>35325176.560000002</v>
      </c>
      <c r="F50" s="153" t="s">
        <v>162</v>
      </c>
    </row>
    <row r="51" spans="1:6" x14ac:dyDescent="0.2">
      <c r="A51" s="153" t="s">
        <v>611</v>
      </c>
      <c r="B51" s="153" t="s">
        <v>1353</v>
      </c>
      <c r="C51" s="153">
        <v>75</v>
      </c>
      <c r="D51" s="153">
        <v>155241217.84999999</v>
      </c>
      <c r="E51" s="153">
        <v>66525632.670000002</v>
      </c>
      <c r="F51" s="153" t="s">
        <v>162</v>
      </c>
    </row>
    <row r="52" spans="1:6" x14ac:dyDescent="0.2">
      <c r="A52" s="153" t="s">
        <v>612</v>
      </c>
      <c r="B52" s="153" t="s">
        <v>1354</v>
      </c>
      <c r="C52" s="153">
        <v>75</v>
      </c>
      <c r="D52" s="153">
        <v>230713247.91999999</v>
      </c>
      <c r="E52" s="153">
        <v>55716422.689999998</v>
      </c>
      <c r="F52" s="153" t="s">
        <v>162</v>
      </c>
    </row>
    <row r="53" spans="1:6" x14ac:dyDescent="0.2">
      <c r="A53" s="153" t="s">
        <v>613</v>
      </c>
      <c r="B53" s="153" t="s">
        <v>1355</v>
      </c>
      <c r="C53" s="153">
        <v>75</v>
      </c>
      <c r="D53" s="153">
        <v>52552973.869999997</v>
      </c>
      <c r="E53" s="153">
        <v>6426310.4199999999</v>
      </c>
      <c r="F53" s="153" t="s">
        <v>162</v>
      </c>
    </row>
    <row r="54" spans="1:6" x14ac:dyDescent="0.2">
      <c r="A54" s="153" t="s">
        <v>614</v>
      </c>
      <c r="B54" s="153" t="s">
        <v>1356</v>
      </c>
      <c r="C54" s="153">
        <v>75</v>
      </c>
      <c r="D54" s="153">
        <v>122351842.45</v>
      </c>
      <c r="E54" s="153">
        <v>22012020.969999999</v>
      </c>
      <c r="F54" s="153" t="s">
        <v>162</v>
      </c>
    </row>
    <row r="55" spans="1:6" x14ac:dyDescent="0.2">
      <c r="A55" s="153" t="s">
        <v>615</v>
      </c>
      <c r="B55" s="153" t="s">
        <v>1357</v>
      </c>
      <c r="C55" s="153">
        <v>75</v>
      </c>
      <c r="D55" s="153">
        <v>480680825.82999998</v>
      </c>
      <c r="E55" s="153">
        <v>120986153.11</v>
      </c>
      <c r="F55" s="153" t="s">
        <v>162</v>
      </c>
    </row>
    <row r="56" spans="1:6" x14ac:dyDescent="0.2">
      <c r="A56" s="153" t="s">
        <v>639</v>
      </c>
      <c r="B56" s="153" t="s">
        <v>1358</v>
      </c>
      <c r="C56" s="153">
        <v>76</v>
      </c>
      <c r="D56" s="153">
        <v>1.63</v>
      </c>
      <c r="E56" s="153">
        <v>10.68</v>
      </c>
      <c r="F56" s="153" t="s">
        <v>1313</v>
      </c>
    </row>
    <row r="57" spans="1:6" x14ac:dyDescent="0.2">
      <c r="A57" s="153" t="s">
        <v>641</v>
      </c>
      <c r="B57" s="153" t="s">
        <v>1359</v>
      </c>
      <c r="C57" s="153">
        <v>76</v>
      </c>
      <c r="D57" s="153">
        <v>98.37</v>
      </c>
      <c r="E57" s="153">
        <v>89.32</v>
      </c>
      <c r="F57" s="153" t="s">
        <v>1313</v>
      </c>
    </row>
    <row r="58" spans="1:6" x14ac:dyDescent="0.2">
      <c r="A58" s="153" t="s">
        <v>651</v>
      </c>
      <c r="B58" s="153" t="s">
        <v>1360</v>
      </c>
      <c r="C58" s="153">
        <v>77</v>
      </c>
      <c r="D58" s="153">
        <v>0.23</v>
      </c>
      <c r="E58" s="153">
        <v>20.14</v>
      </c>
      <c r="F58" s="153" t="s">
        <v>1313</v>
      </c>
    </row>
    <row r="59" spans="1:6" x14ac:dyDescent="0.2">
      <c r="A59" s="153" t="s">
        <v>653</v>
      </c>
      <c r="B59" s="153" t="s">
        <v>1361</v>
      </c>
      <c r="C59" s="153">
        <v>77</v>
      </c>
      <c r="D59" s="153">
        <v>85.4</v>
      </c>
      <c r="E59" s="153">
        <v>47.92</v>
      </c>
      <c r="F59" s="153" t="s">
        <v>1313</v>
      </c>
    </row>
    <row r="60" spans="1:6" x14ac:dyDescent="0.2">
      <c r="A60" s="153" t="s">
        <v>655</v>
      </c>
      <c r="B60" s="153" t="s">
        <v>1362</v>
      </c>
      <c r="C60" s="153">
        <v>77</v>
      </c>
      <c r="D60" s="153">
        <v>14.37</v>
      </c>
      <c r="E60" s="153">
        <v>31.95</v>
      </c>
      <c r="F60" s="153" t="s">
        <v>1313</v>
      </c>
    </row>
    <row r="61" spans="1:6" x14ac:dyDescent="0.2">
      <c r="A61" s="153" t="s">
        <v>663</v>
      </c>
      <c r="B61" s="153" t="s">
        <v>1363</v>
      </c>
      <c r="C61" s="153">
        <v>78</v>
      </c>
      <c r="D61" s="153">
        <v>5.83</v>
      </c>
      <c r="E61" s="153">
        <v>24.04</v>
      </c>
      <c r="F61" s="153" t="s">
        <v>1313</v>
      </c>
    </row>
    <row r="62" spans="1:6" x14ac:dyDescent="0.2">
      <c r="A62" s="153" t="s">
        <v>665</v>
      </c>
      <c r="B62" s="153" t="s">
        <v>1364</v>
      </c>
      <c r="C62" s="153">
        <v>78</v>
      </c>
      <c r="D62" s="153">
        <v>8.3699999999999992</v>
      </c>
      <c r="E62" s="153">
        <v>21.31</v>
      </c>
      <c r="F62" s="153" t="s">
        <v>1313</v>
      </c>
    </row>
    <row r="63" spans="1:6" x14ac:dyDescent="0.2">
      <c r="A63" s="153" t="s">
        <v>667</v>
      </c>
      <c r="B63" s="153" t="s">
        <v>1365</v>
      </c>
      <c r="C63" s="153">
        <v>78</v>
      </c>
      <c r="D63" s="153">
        <v>6.41</v>
      </c>
      <c r="E63" s="153">
        <v>14.79</v>
      </c>
      <c r="F63" s="153" t="s">
        <v>1313</v>
      </c>
    </row>
    <row r="64" spans="1:6" x14ac:dyDescent="0.2">
      <c r="A64" s="153" t="s">
        <v>669</v>
      </c>
      <c r="B64" s="153" t="s">
        <v>1366</v>
      </c>
      <c r="C64" s="153">
        <v>78</v>
      </c>
      <c r="D64" s="153">
        <v>7.28</v>
      </c>
      <c r="E64" s="153">
        <v>14.37</v>
      </c>
      <c r="F64" s="153" t="s">
        <v>1313</v>
      </c>
    </row>
    <row r="65" spans="1:6" x14ac:dyDescent="0.2">
      <c r="A65" s="153" t="s">
        <v>671</v>
      </c>
      <c r="B65" s="153" t="s">
        <v>1367</v>
      </c>
      <c r="C65" s="153">
        <v>78</v>
      </c>
      <c r="D65" s="153">
        <v>72.099999999999994</v>
      </c>
      <c r="E65" s="153">
        <v>25.5</v>
      </c>
      <c r="F65" s="153" t="s">
        <v>1313</v>
      </c>
    </row>
    <row r="66" spans="1:6" x14ac:dyDescent="0.2">
      <c r="A66" s="153" t="s">
        <v>678</v>
      </c>
      <c r="B66" s="153" t="s">
        <v>1368</v>
      </c>
      <c r="C66" s="153">
        <v>79</v>
      </c>
      <c r="D66" s="153">
        <v>1.58</v>
      </c>
      <c r="E66" s="153">
        <v>4.25</v>
      </c>
      <c r="F66" s="153" t="s">
        <v>1313</v>
      </c>
    </row>
    <row r="67" spans="1:6" x14ac:dyDescent="0.2">
      <c r="A67" s="153" t="s">
        <v>691</v>
      </c>
      <c r="B67" s="153" t="s">
        <v>1369</v>
      </c>
      <c r="C67" s="153">
        <v>710</v>
      </c>
      <c r="D67" s="153">
        <v>5877078787.3599997</v>
      </c>
      <c r="E67" s="153">
        <v>140099</v>
      </c>
      <c r="F67" s="153" t="s">
        <v>1370</v>
      </c>
    </row>
    <row r="68" spans="1:6" x14ac:dyDescent="0.2">
      <c r="A68" s="153" t="s">
        <v>692</v>
      </c>
      <c r="B68" s="153" t="s">
        <v>1371</v>
      </c>
      <c r="C68" s="153">
        <v>710</v>
      </c>
      <c r="D68" s="153">
        <v>4394803622.3100004</v>
      </c>
      <c r="E68" s="153">
        <v>32605</v>
      </c>
      <c r="F68" s="153" t="s">
        <v>1370</v>
      </c>
    </row>
    <row r="69" spans="1:6" x14ac:dyDescent="0.2">
      <c r="A69" s="153" t="s">
        <v>693</v>
      </c>
      <c r="B69" s="153" t="s">
        <v>1372</v>
      </c>
      <c r="C69" s="153">
        <v>710</v>
      </c>
      <c r="D69" s="153">
        <v>1225949789.02</v>
      </c>
      <c r="E69" s="153">
        <v>5167</v>
      </c>
      <c r="F69" s="153" t="s">
        <v>1370</v>
      </c>
    </row>
    <row r="70" spans="1:6" x14ac:dyDescent="0.2">
      <c r="A70" s="153" t="s">
        <v>694</v>
      </c>
      <c r="B70" s="153" t="s">
        <v>1373</v>
      </c>
      <c r="C70" s="153">
        <v>710</v>
      </c>
      <c r="D70" s="153">
        <v>534959005.17000002</v>
      </c>
      <c r="E70" s="153">
        <v>1467</v>
      </c>
      <c r="F70" s="153" t="s">
        <v>1370</v>
      </c>
    </row>
    <row r="71" spans="1:6" x14ac:dyDescent="0.2">
      <c r="A71" s="153" t="s">
        <v>695</v>
      </c>
      <c r="B71" s="153" t="s">
        <v>1374</v>
      </c>
      <c r="C71" s="153">
        <v>710</v>
      </c>
      <c r="D71" s="153">
        <v>231396272.08000001</v>
      </c>
      <c r="E71" s="153">
        <v>357</v>
      </c>
      <c r="F71" s="153" t="s">
        <v>1370</v>
      </c>
    </row>
    <row r="72" spans="1:6" x14ac:dyDescent="0.2">
      <c r="A72" s="153" t="s">
        <v>696</v>
      </c>
      <c r="B72" s="153" t="s">
        <v>1375</v>
      </c>
      <c r="C72" s="153">
        <v>710</v>
      </c>
      <c r="D72" s="153">
        <v>75737081.329999998</v>
      </c>
      <c r="E72" s="153">
        <v>54</v>
      </c>
      <c r="F72" s="153" t="s">
        <v>1370</v>
      </c>
    </row>
    <row r="73" spans="1:6" x14ac:dyDescent="0.2">
      <c r="A73" s="153" t="s">
        <v>717</v>
      </c>
      <c r="B73" s="153" t="s">
        <v>1376</v>
      </c>
      <c r="C73" s="153">
        <v>711</v>
      </c>
      <c r="D73" s="153">
        <v>55.249299999999998</v>
      </c>
      <c r="E73" s="153">
        <v>0</v>
      </c>
      <c r="F73" s="153" t="s">
        <v>162</v>
      </c>
    </row>
    <row r="74" spans="1:6" x14ac:dyDescent="0.2">
      <c r="A74" s="153" t="s">
        <v>720</v>
      </c>
      <c r="B74" s="153" t="s">
        <v>1377</v>
      </c>
      <c r="C74" s="153">
        <v>711</v>
      </c>
      <c r="D74" s="153">
        <v>3261521878.8200002</v>
      </c>
      <c r="E74" s="153">
        <v>88490</v>
      </c>
      <c r="F74" s="153" t="s">
        <v>1378</v>
      </c>
    </row>
    <row r="75" spans="1:6" x14ac:dyDescent="0.2">
      <c r="A75" s="153" t="s">
        <v>722</v>
      </c>
      <c r="B75" s="153" t="s">
        <v>1379</v>
      </c>
      <c r="C75" s="153">
        <v>711</v>
      </c>
      <c r="D75" s="153">
        <v>1913157973.22</v>
      </c>
      <c r="E75" s="153">
        <v>24661</v>
      </c>
      <c r="F75" s="153" t="s">
        <v>1378</v>
      </c>
    </row>
    <row r="76" spans="1:6" x14ac:dyDescent="0.2">
      <c r="A76" s="153" t="s">
        <v>724</v>
      </c>
      <c r="B76" s="153" t="s">
        <v>1380</v>
      </c>
      <c r="C76" s="153">
        <v>711</v>
      </c>
      <c r="D76" s="153">
        <v>2307913436.4699998</v>
      </c>
      <c r="E76" s="153">
        <v>25177</v>
      </c>
      <c r="F76" s="153" t="s">
        <v>1378</v>
      </c>
    </row>
    <row r="77" spans="1:6" x14ac:dyDescent="0.2">
      <c r="A77" s="153" t="s">
        <v>726</v>
      </c>
      <c r="B77" s="153" t="s">
        <v>1381</v>
      </c>
      <c r="C77" s="153">
        <v>711</v>
      </c>
      <c r="D77" s="153">
        <v>2092920824.8</v>
      </c>
      <c r="E77" s="153">
        <v>19761</v>
      </c>
      <c r="F77" s="153" t="s">
        <v>1378</v>
      </c>
    </row>
    <row r="78" spans="1:6" x14ac:dyDescent="0.2">
      <c r="A78" s="153" t="s">
        <v>728</v>
      </c>
      <c r="B78" s="153" t="s">
        <v>1382</v>
      </c>
      <c r="C78" s="153">
        <v>711</v>
      </c>
      <c r="D78" s="153">
        <v>1404518136.55</v>
      </c>
      <c r="E78" s="153">
        <v>11880</v>
      </c>
      <c r="F78" s="153" t="s">
        <v>1378</v>
      </c>
    </row>
    <row r="79" spans="1:6" x14ac:dyDescent="0.2">
      <c r="A79" s="153" t="s">
        <v>730</v>
      </c>
      <c r="B79" s="153" t="s">
        <v>1383</v>
      </c>
      <c r="C79" s="153">
        <v>711</v>
      </c>
      <c r="D79" s="153">
        <v>704017692.88</v>
      </c>
      <c r="E79" s="153">
        <v>5089</v>
      </c>
      <c r="F79" s="153" t="s">
        <v>1378</v>
      </c>
    </row>
    <row r="80" spans="1:6" x14ac:dyDescent="0.2">
      <c r="A80" s="153" t="s">
        <v>732</v>
      </c>
      <c r="B80" s="153" t="s">
        <v>1384</v>
      </c>
      <c r="C80" s="153">
        <v>711</v>
      </c>
      <c r="D80" s="153">
        <v>273453886.82999998</v>
      </c>
      <c r="E80" s="153">
        <v>1977</v>
      </c>
      <c r="F80" s="153" t="s">
        <v>1378</v>
      </c>
    </row>
    <row r="81" spans="1:6" x14ac:dyDescent="0.2">
      <c r="A81" s="153" t="s">
        <v>734</v>
      </c>
      <c r="B81" s="153" t="s">
        <v>1385</v>
      </c>
      <c r="C81" s="153">
        <v>711</v>
      </c>
      <c r="D81" s="153">
        <v>382420727.69999999</v>
      </c>
      <c r="E81" s="153">
        <v>2714</v>
      </c>
      <c r="F81" s="153" t="s">
        <v>1378</v>
      </c>
    </row>
    <row r="82" spans="1:6" x14ac:dyDescent="0.2">
      <c r="A82" s="153" t="s">
        <v>773</v>
      </c>
      <c r="B82" s="153" t="s">
        <v>1386</v>
      </c>
      <c r="C82" s="153">
        <v>713</v>
      </c>
      <c r="D82" s="153">
        <v>78.73</v>
      </c>
      <c r="E82" s="153">
        <v>0</v>
      </c>
      <c r="F82" s="153" t="s">
        <v>1313</v>
      </c>
    </row>
    <row r="83" spans="1:6" x14ac:dyDescent="0.2">
      <c r="A83" s="153" t="s">
        <v>775</v>
      </c>
      <c r="B83" s="153" t="s">
        <v>1387</v>
      </c>
      <c r="C83" s="153">
        <v>713</v>
      </c>
      <c r="D83" s="153">
        <v>6.36</v>
      </c>
      <c r="E83" s="153">
        <v>0</v>
      </c>
      <c r="F83" s="153" t="s">
        <v>1313</v>
      </c>
    </row>
    <row r="84" spans="1:6" x14ac:dyDescent="0.2">
      <c r="A84" s="153" t="s">
        <v>1141</v>
      </c>
      <c r="B84" s="153" t="s">
        <v>1388</v>
      </c>
      <c r="C84" s="153">
        <v>713</v>
      </c>
      <c r="D84" s="153">
        <v>14.91</v>
      </c>
      <c r="E84" s="153">
        <v>0</v>
      </c>
      <c r="F84" s="153" t="s">
        <v>1313</v>
      </c>
    </row>
    <row r="85" spans="1:6" x14ac:dyDescent="0.2">
      <c r="A85" s="153" t="s">
        <v>7</v>
      </c>
      <c r="B85" s="153" t="s">
        <v>1389</v>
      </c>
      <c r="C85" s="153">
        <v>714</v>
      </c>
      <c r="D85" s="153">
        <v>95.49</v>
      </c>
      <c r="E85" s="153">
        <v>0</v>
      </c>
      <c r="F85" s="153" t="s">
        <v>1313</v>
      </c>
    </row>
    <row r="86" spans="1:6" x14ac:dyDescent="0.2">
      <c r="A86" s="153" t="s">
        <v>797</v>
      </c>
      <c r="B86" s="153" t="s">
        <v>1390</v>
      </c>
      <c r="C86" s="153">
        <v>714</v>
      </c>
      <c r="D86" s="153">
        <v>4.51</v>
      </c>
      <c r="E86" s="153">
        <v>0</v>
      </c>
      <c r="F86" s="153" t="s">
        <v>1313</v>
      </c>
    </row>
    <row r="87" spans="1:6" x14ac:dyDescent="0.2">
      <c r="A87" s="153" t="s">
        <v>809</v>
      </c>
      <c r="B87" s="153" t="s">
        <v>1369</v>
      </c>
      <c r="C87" s="153">
        <v>715</v>
      </c>
      <c r="D87" s="153">
        <v>319380502.69999999</v>
      </c>
      <c r="E87" s="153">
        <v>7376</v>
      </c>
      <c r="F87" s="153" t="s">
        <v>1370</v>
      </c>
    </row>
    <row r="88" spans="1:6" x14ac:dyDescent="0.2">
      <c r="A88" s="153" t="s">
        <v>810</v>
      </c>
      <c r="B88" s="153" t="s">
        <v>1371</v>
      </c>
      <c r="C88" s="153">
        <v>715</v>
      </c>
      <c r="D88" s="153">
        <v>293534781.49000001</v>
      </c>
      <c r="E88" s="153">
        <v>2087</v>
      </c>
      <c r="F88" s="153" t="s">
        <v>1370</v>
      </c>
    </row>
    <row r="89" spans="1:6" x14ac:dyDescent="0.2">
      <c r="A89" s="153" t="s">
        <v>811</v>
      </c>
      <c r="B89" s="153" t="s">
        <v>1372</v>
      </c>
      <c r="C89" s="153">
        <v>715</v>
      </c>
      <c r="D89" s="153">
        <v>168095329.27000001</v>
      </c>
      <c r="E89" s="153">
        <v>690</v>
      </c>
      <c r="F89" s="153" t="s">
        <v>1370</v>
      </c>
    </row>
    <row r="90" spans="1:6" x14ac:dyDescent="0.2">
      <c r="A90" s="153" t="s">
        <v>812</v>
      </c>
      <c r="B90" s="153" t="s">
        <v>1373</v>
      </c>
      <c r="C90" s="153">
        <v>715</v>
      </c>
      <c r="D90" s="153">
        <v>208954159.62</v>
      </c>
      <c r="E90" s="153">
        <v>541</v>
      </c>
      <c r="F90" s="153" t="s">
        <v>1370</v>
      </c>
    </row>
    <row r="91" spans="1:6" x14ac:dyDescent="0.2">
      <c r="A91" s="153" t="s">
        <v>813</v>
      </c>
      <c r="B91" s="153" t="s">
        <v>1374</v>
      </c>
      <c r="C91" s="153">
        <v>715</v>
      </c>
      <c r="D91" s="153">
        <v>278207575.85000002</v>
      </c>
      <c r="E91" s="153">
        <v>391</v>
      </c>
      <c r="F91" s="153" t="s">
        <v>1370</v>
      </c>
    </row>
    <row r="92" spans="1:6" x14ac:dyDescent="0.2">
      <c r="A92" s="153" t="s">
        <v>814</v>
      </c>
      <c r="B92" s="153" t="s">
        <v>1375</v>
      </c>
      <c r="C92" s="153">
        <v>715</v>
      </c>
      <c r="D92" s="153">
        <v>1796555182.8599999</v>
      </c>
      <c r="E92" s="153">
        <v>442</v>
      </c>
      <c r="F92" s="153" t="s">
        <v>1370</v>
      </c>
    </row>
    <row r="93" spans="1:6" x14ac:dyDescent="0.2">
      <c r="A93" s="153" t="s">
        <v>835</v>
      </c>
      <c r="B93" s="153" t="s">
        <v>1391</v>
      </c>
      <c r="C93" s="153">
        <v>716</v>
      </c>
      <c r="D93" s="153">
        <v>57.4253</v>
      </c>
      <c r="E93" s="153">
        <v>0</v>
      </c>
      <c r="F93" s="153" t="s">
        <v>162</v>
      </c>
    </row>
    <row r="94" spans="1:6" x14ac:dyDescent="0.2">
      <c r="A94" s="153" t="s">
        <v>836</v>
      </c>
      <c r="B94" s="153" t="s">
        <v>1392</v>
      </c>
      <c r="C94" s="153">
        <v>716</v>
      </c>
      <c r="D94" s="153">
        <v>867676373.60000002</v>
      </c>
      <c r="E94" s="153">
        <v>6264</v>
      </c>
      <c r="F94" s="153" t="s">
        <v>1370</v>
      </c>
    </row>
    <row r="95" spans="1:6" x14ac:dyDescent="0.2">
      <c r="A95" s="153" t="s">
        <v>837</v>
      </c>
      <c r="B95" s="153" t="s">
        <v>1393</v>
      </c>
      <c r="C95" s="153">
        <v>716</v>
      </c>
      <c r="D95" s="153">
        <v>532659535.05000001</v>
      </c>
      <c r="E95" s="153">
        <v>1751</v>
      </c>
      <c r="F95" s="153" t="s">
        <v>1370</v>
      </c>
    </row>
    <row r="96" spans="1:6" x14ac:dyDescent="0.2">
      <c r="A96" s="153" t="s">
        <v>838</v>
      </c>
      <c r="B96" s="153" t="s">
        <v>1394</v>
      </c>
      <c r="C96" s="153">
        <v>716</v>
      </c>
      <c r="D96" s="153">
        <v>536054611.44</v>
      </c>
      <c r="E96" s="153">
        <v>1303</v>
      </c>
      <c r="F96" s="153" t="s">
        <v>1370</v>
      </c>
    </row>
    <row r="97" spans="1:6" x14ac:dyDescent="0.2">
      <c r="A97" s="153" t="s">
        <v>839</v>
      </c>
      <c r="B97" s="153" t="s">
        <v>1395</v>
      </c>
      <c r="C97" s="153">
        <v>716</v>
      </c>
      <c r="D97" s="153">
        <v>467944325.29000002</v>
      </c>
      <c r="E97" s="153">
        <v>870</v>
      </c>
      <c r="F97" s="153" t="s">
        <v>1370</v>
      </c>
    </row>
    <row r="98" spans="1:6" x14ac:dyDescent="0.2">
      <c r="A98" s="153" t="s">
        <v>840</v>
      </c>
      <c r="B98" s="153" t="s">
        <v>1396</v>
      </c>
      <c r="C98" s="153">
        <v>716</v>
      </c>
      <c r="D98" s="153">
        <v>264433242.46000001</v>
      </c>
      <c r="E98" s="153">
        <v>616</v>
      </c>
      <c r="F98" s="153" t="s">
        <v>1370</v>
      </c>
    </row>
    <row r="99" spans="1:6" x14ac:dyDescent="0.2">
      <c r="A99" s="153" t="s">
        <v>841</v>
      </c>
      <c r="B99" s="153" t="s">
        <v>1397</v>
      </c>
      <c r="C99" s="153">
        <v>716</v>
      </c>
      <c r="D99" s="153">
        <v>97998006.640000001</v>
      </c>
      <c r="E99" s="153">
        <v>252</v>
      </c>
      <c r="F99" s="153" t="s">
        <v>1370</v>
      </c>
    </row>
    <row r="100" spans="1:6" x14ac:dyDescent="0.2">
      <c r="A100" s="153" t="s">
        <v>842</v>
      </c>
      <c r="B100" s="153" t="s">
        <v>1398</v>
      </c>
      <c r="C100" s="153">
        <v>716</v>
      </c>
      <c r="D100" s="153">
        <v>102207233.63</v>
      </c>
      <c r="E100" s="153">
        <v>162</v>
      </c>
      <c r="F100" s="153" t="s">
        <v>1370</v>
      </c>
    </row>
    <row r="101" spans="1:6" x14ac:dyDescent="0.2">
      <c r="A101" s="153" t="s">
        <v>843</v>
      </c>
      <c r="B101" s="153" t="s">
        <v>1399</v>
      </c>
      <c r="C101" s="153">
        <v>716</v>
      </c>
      <c r="D101" s="153">
        <v>195754203.68000001</v>
      </c>
      <c r="E101" s="153">
        <v>309</v>
      </c>
      <c r="F101" s="153" t="s">
        <v>1370</v>
      </c>
    </row>
    <row r="102" spans="1:6" x14ac:dyDescent="0.2">
      <c r="A102" s="153" t="s">
        <v>876</v>
      </c>
      <c r="B102" s="153" t="s">
        <v>1400</v>
      </c>
      <c r="C102" s="153">
        <v>718</v>
      </c>
      <c r="D102" s="153">
        <v>17.190000000000001</v>
      </c>
      <c r="E102" s="153">
        <v>0</v>
      </c>
      <c r="F102" s="153" t="s">
        <v>1313</v>
      </c>
    </row>
    <row r="103" spans="1:6" x14ac:dyDescent="0.2">
      <c r="A103" s="153" t="s">
        <v>894</v>
      </c>
      <c r="B103" s="153" t="s">
        <v>1401</v>
      </c>
      <c r="C103" s="153">
        <v>718</v>
      </c>
      <c r="D103" s="153">
        <v>36.31</v>
      </c>
      <c r="E103" s="153">
        <v>0</v>
      </c>
      <c r="F103" s="153" t="s">
        <v>1313</v>
      </c>
    </row>
    <row r="104" spans="1:6" x14ac:dyDescent="0.2">
      <c r="A104" s="153" t="s">
        <v>878</v>
      </c>
      <c r="B104" s="153" t="s">
        <v>1402</v>
      </c>
      <c r="C104" s="153">
        <v>718</v>
      </c>
      <c r="D104" s="153">
        <v>1.07</v>
      </c>
      <c r="E104" s="153">
        <v>0</v>
      </c>
      <c r="F104" s="153" t="s">
        <v>1313</v>
      </c>
    </row>
    <row r="105" spans="1:6" x14ac:dyDescent="0.2">
      <c r="A105" s="153" t="s">
        <v>880</v>
      </c>
      <c r="B105" s="153" t="s">
        <v>1403</v>
      </c>
      <c r="C105" s="153">
        <v>718</v>
      </c>
      <c r="D105" s="153">
        <v>15.72</v>
      </c>
      <c r="E105" s="153">
        <v>0</v>
      </c>
      <c r="F105" s="153" t="s">
        <v>1313</v>
      </c>
    </row>
    <row r="106" spans="1:6" x14ac:dyDescent="0.2">
      <c r="A106" s="153" t="s">
        <v>882</v>
      </c>
      <c r="B106" s="153" t="s">
        <v>1404</v>
      </c>
      <c r="C106" s="153">
        <v>718</v>
      </c>
      <c r="D106" s="153">
        <v>1.99</v>
      </c>
      <c r="E106" s="153">
        <v>0</v>
      </c>
      <c r="F106" s="153" t="s">
        <v>1313</v>
      </c>
    </row>
    <row r="107" spans="1:6" x14ac:dyDescent="0.2">
      <c r="A107" s="153" t="s">
        <v>884</v>
      </c>
      <c r="B107" s="153" t="s">
        <v>1405</v>
      </c>
      <c r="C107" s="153">
        <v>718</v>
      </c>
      <c r="D107" s="153">
        <v>12.23</v>
      </c>
      <c r="E107" s="153">
        <v>0</v>
      </c>
      <c r="F107" s="153" t="s">
        <v>1313</v>
      </c>
    </row>
    <row r="108" spans="1:6" x14ac:dyDescent="0.2">
      <c r="A108" s="153" t="s">
        <v>890</v>
      </c>
      <c r="B108" s="153" t="s">
        <v>1406</v>
      </c>
      <c r="C108" s="153">
        <v>718</v>
      </c>
      <c r="D108" s="153">
        <v>2.27</v>
      </c>
      <c r="E108" s="153">
        <v>0</v>
      </c>
      <c r="F108" s="153" t="s">
        <v>1313</v>
      </c>
    </row>
    <row r="109" spans="1:6" x14ac:dyDescent="0.2">
      <c r="A109" s="153" t="s">
        <v>892</v>
      </c>
      <c r="B109" s="153" t="s">
        <v>1407</v>
      </c>
      <c r="C109" s="153">
        <v>718</v>
      </c>
      <c r="D109" s="153">
        <v>13.21</v>
      </c>
      <c r="E109" s="153">
        <v>0</v>
      </c>
      <c r="F109" s="153" t="s">
        <v>1313</v>
      </c>
    </row>
    <row r="110" spans="1:6" x14ac:dyDescent="0.2">
      <c r="A110" s="153"/>
      <c r="B110" s="153"/>
      <c r="C110" s="153"/>
      <c r="D110" s="153"/>
      <c r="E110" s="153"/>
      <c r="F110" s="153"/>
    </row>
    <row r="111" spans="1:6" x14ac:dyDescent="0.2">
      <c r="A111" s="153"/>
      <c r="B111" s="153"/>
      <c r="C111" s="153"/>
      <c r="D111" s="153"/>
      <c r="E111" s="153"/>
      <c r="F111" s="153"/>
    </row>
    <row r="112" spans="1:6" x14ac:dyDescent="0.2">
      <c r="A112" s="153"/>
      <c r="B112" s="153"/>
      <c r="C112" s="153"/>
      <c r="D112" s="153"/>
      <c r="E112" s="153"/>
      <c r="F112" s="153"/>
    </row>
    <row r="113" spans="1:6" x14ac:dyDescent="0.2">
      <c r="A113" s="153"/>
      <c r="B113" s="153"/>
      <c r="C113" s="153"/>
      <c r="D113" s="153"/>
      <c r="E113" s="153"/>
      <c r="F113" s="153"/>
    </row>
    <row r="114" spans="1:6" x14ac:dyDescent="0.2">
      <c r="A114" s="153"/>
      <c r="B114" s="153"/>
      <c r="C114" s="153"/>
      <c r="D114" s="153"/>
      <c r="E114" s="153"/>
      <c r="F114" s="153"/>
    </row>
    <row r="115" spans="1:6" x14ac:dyDescent="0.2">
      <c r="A115" s="153"/>
      <c r="B115" s="153"/>
      <c r="C115" s="153"/>
      <c r="D115" s="153"/>
      <c r="E115" s="153"/>
      <c r="F115" s="153"/>
    </row>
    <row r="116" spans="1:6" x14ac:dyDescent="0.2">
      <c r="A116" s="153"/>
      <c r="B116" s="153"/>
      <c r="C116" s="153"/>
      <c r="D116" s="153"/>
      <c r="E116" s="153"/>
      <c r="F116" s="153"/>
    </row>
    <row r="117" spans="1:6" x14ac:dyDescent="0.2">
      <c r="A117" s="153"/>
      <c r="B117" s="153"/>
      <c r="C117" s="153"/>
      <c r="D117" s="153"/>
      <c r="E117" s="153"/>
      <c r="F117" s="153"/>
    </row>
    <row r="118" spans="1:6" x14ac:dyDescent="0.2">
      <c r="A118" s="153"/>
      <c r="B118" s="153"/>
      <c r="C118" s="153"/>
      <c r="D118" s="153"/>
      <c r="E118" s="153"/>
      <c r="F118" s="153"/>
    </row>
    <row r="119" spans="1:6" x14ac:dyDescent="0.2">
      <c r="A119" s="153"/>
      <c r="B119" s="153"/>
      <c r="C119" s="153"/>
      <c r="D119" s="153"/>
      <c r="E119" s="153"/>
      <c r="F119" s="153"/>
    </row>
    <row r="120" spans="1:6" x14ac:dyDescent="0.2">
      <c r="A120" s="153"/>
      <c r="B120" s="153"/>
      <c r="C120" s="153"/>
      <c r="D120" s="153"/>
      <c r="E120" s="153"/>
      <c r="F120" s="153"/>
    </row>
    <row r="121" spans="1:6" x14ac:dyDescent="0.2">
      <c r="A121" s="153"/>
      <c r="B121" s="153"/>
      <c r="C121" s="153"/>
      <c r="D121" s="153"/>
      <c r="E121" s="153"/>
      <c r="F121" s="153"/>
    </row>
    <row r="122" spans="1:6" x14ac:dyDescent="0.2">
      <c r="A122" s="153"/>
      <c r="B122" s="153"/>
      <c r="C122" s="153"/>
      <c r="D122" s="153"/>
      <c r="E122" s="153"/>
      <c r="F122" s="153"/>
    </row>
    <row r="123" spans="1:6" x14ac:dyDescent="0.2">
      <c r="A123" s="153"/>
      <c r="B123" s="153"/>
      <c r="C123" s="153"/>
      <c r="D123" s="153"/>
      <c r="E123" s="153"/>
      <c r="F123" s="153"/>
    </row>
    <row r="124" spans="1:6" x14ac:dyDescent="0.2">
      <c r="A124" s="153"/>
      <c r="B124" s="153"/>
      <c r="C124" s="153"/>
      <c r="D124" s="153"/>
      <c r="E124" s="153"/>
      <c r="F124" s="153"/>
    </row>
    <row r="125" spans="1:6" x14ac:dyDescent="0.2">
      <c r="A125" s="153"/>
      <c r="B125" s="153"/>
      <c r="C125" s="153"/>
      <c r="D125" s="153"/>
      <c r="E125" s="153"/>
      <c r="F125" s="153"/>
    </row>
    <row r="126" spans="1:6" x14ac:dyDescent="0.2">
      <c r="A126" s="153"/>
      <c r="B126" s="153"/>
      <c r="C126" s="153"/>
      <c r="D126" s="153"/>
      <c r="E126" s="153"/>
      <c r="F126" s="153"/>
    </row>
    <row r="127" spans="1:6" x14ac:dyDescent="0.2">
      <c r="A127" s="153"/>
      <c r="B127" s="153"/>
      <c r="C127" s="153"/>
      <c r="D127" s="153"/>
      <c r="E127" s="153"/>
      <c r="F127" s="153"/>
    </row>
    <row r="128" spans="1:6" x14ac:dyDescent="0.2">
      <c r="A128" s="153"/>
      <c r="B128" s="153"/>
      <c r="C128" s="153"/>
      <c r="D128" s="153"/>
      <c r="E128" s="153"/>
      <c r="F128" s="153"/>
    </row>
    <row r="129" spans="1:6" x14ac:dyDescent="0.2">
      <c r="A129" s="153"/>
      <c r="B129" s="153"/>
      <c r="C129" s="153"/>
      <c r="D129" s="153"/>
      <c r="E129" s="153"/>
      <c r="F129" s="153"/>
    </row>
    <row r="130" spans="1:6" x14ac:dyDescent="0.2">
      <c r="A130" s="153"/>
      <c r="B130" s="153"/>
      <c r="C130" s="153"/>
      <c r="D130" s="153"/>
      <c r="E130" s="153"/>
      <c r="F130" s="153"/>
    </row>
    <row r="131" spans="1:6" x14ac:dyDescent="0.2">
      <c r="A131" s="153"/>
      <c r="B131" s="153"/>
      <c r="C131" s="153"/>
      <c r="D131" s="153"/>
      <c r="E131" s="153"/>
      <c r="F131" s="153"/>
    </row>
    <row r="132" spans="1:6" x14ac:dyDescent="0.2">
      <c r="A132" s="153"/>
      <c r="B132" s="153"/>
      <c r="C132" s="153"/>
      <c r="D132" s="153"/>
      <c r="E132" s="153"/>
      <c r="F132" s="153"/>
    </row>
    <row r="133" spans="1:6" x14ac:dyDescent="0.2">
      <c r="A133" s="153"/>
      <c r="B133" s="153"/>
      <c r="C133" s="153"/>
      <c r="D133" s="153"/>
      <c r="E133" s="153"/>
      <c r="F133" s="153"/>
    </row>
    <row r="134" spans="1:6" x14ac:dyDescent="0.2">
      <c r="A134" s="153"/>
      <c r="B134" s="153"/>
      <c r="C134" s="153"/>
      <c r="D134" s="153"/>
      <c r="E134" s="153"/>
      <c r="F134" s="153"/>
    </row>
    <row r="135" spans="1:6" x14ac:dyDescent="0.2">
      <c r="A135" s="153"/>
      <c r="B135" s="153"/>
      <c r="C135" s="153"/>
      <c r="D135" s="153"/>
      <c r="E135" s="153"/>
      <c r="F135" s="153"/>
    </row>
    <row r="136" spans="1:6" x14ac:dyDescent="0.2">
      <c r="A136" s="153"/>
      <c r="B136" s="153"/>
      <c r="C136" s="153"/>
      <c r="D136" s="153"/>
      <c r="E136" s="153"/>
      <c r="F136" s="153"/>
    </row>
    <row r="137" spans="1:6" x14ac:dyDescent="0.2">
      <c r="A137" s="153"/>
      <c r="B137" s="153"/>
      <c r="C137" s="153"/>
      <c r="D137" s="153"/>
      <c r="E137" s="153"/>
      <c r="F137" s="153"/>
    </row>
    <row r="138" spans="1:6" x14ac:dyDescent="0.2">
      <c r="A138" s="153"/>
      <c r="B138" s="153"/>
      <c r="C138" s="153"/>
      <c r="D138" s="153"/>
      <c r="E138" s="153"/>
      <c r="F138" s="153"/>
    </row>
    <row r="139" spans="1:6" x14ac:dyDescent="0.2">
      <c r="A139" s="153"/>
      <c r="B139" s="153"/>
      <c r="C139" s="153"/>
      <c r="D139" s="153"/>
      <c r="E139" s="153"/>
      <c r="F139" s="153"/>
    </row>
    <row r="140" spans="1:6" x14ac:dyDescent="0.2">
      <c r="A140" s="153"/>
      <c r="B140" s="153"/>
      <c r="C140" s="153"/>
      <c r="D140" s="153"/>
      <c r="E140" s="153"/>
      <c r="F140" s="153"/>
    </row>
    <row r="141" spans="1:6" x14ac:dyDescent="0.2">
      <c r="A141" s="153"/>
      <c r="B141" s="153"/>
      <c r="C141" s="153"/>
      <c r="D141" s="153"/>
      <c r="E141" s="153"/>
      <c r="F141" s="153"/>
    </row>
    <row r="142" spans="1:6" x14ac:dyDescent="0.2">
      <c r="A142" s="153"/>
      <c r="B142" s="153"/>
      <c r="C142" s="153"/>
      <c r="D142" s="153"/>
      <c r="E142" s="153"/>
      <c r="F142" s="153"/>
    </row>
    <row r="143" spans="1:6" x14ac:dyDescent="0.2">
      <c r="A143" s="153"/>
      <c r="B143" s="153"/>
      <c r="C143" s="153"/>
      <c r="D143" s="153"/>
      <c r="E143" s="153"/>
      <c r="F143" s="153"/>
    </row>
    <row r="144" spans="1:6" x14ac:dyDescent="0.2">
      <c r="A144" s="153"/>
      <c r="B144" s="153"/>
      <c r="C144" s="153"/>
      <c r="D144" s="153"/>
      <c r="E144" s="153"/>
      <c r="F144" s="153"/>
    </row>
    <row r="145" spans="1:6" x14ac:dyDescent="0.2">
      <c r="A145" s="153"/>
      <c r="B145" s="153"/>
      <c r="C145" s="153"/>
      <c r="D145" s="153"/>
      <c r="E145" s="153"/>
      <c r="F145" s="153"/>
    </row>
    <row r="146" spans="1:6" x14ac:dyDescent="0.2">
      <c r="A146" s="153"/>
      <c r="B146" s="153"/>
      <c r="C146" s="153"/>
      <c r="D146" s="153"/>
      <c r="E146" s="153"/>
      <c r="F146" s="153"/>
    </row>
    <row r="147" spans="1:6" x14ac:dyDescent="0.2">
      <c r="A147" s="153"/>
      <c r="B147" s="153"/>
      <c r="C147" s="153"/>
      <c r="D147" s="153"/>
      <c r="E147" s="153"/>
      <c r="F147" s="153"/>
    </row>
    <row r="148" spans="1:6" x14ac:dyDescent="0.2">
      <c r="A148" s="153"/>
      <c r="B148" s="153"/>
      <c r="C148" s="153"/>
      <c r="D148" s="153"/>
      <c r="E148" s="153"/>
      <c r="F148" s="153"/>
    </row>
    <row r="149" spans="1:6" x14ac:dyDescent="0.2">
      <c r="A149" s="153"/>
      <c r="B149" s="153"/>
      <c r="C149" s="153"/>
      <c r="D149" s="153"/>
      <c r="E149" s="153"/>
      <c r="F149" s="153"/>
    </row>
    <row r="150" spans="1:6" x14ac:dyDescent="0.2">
      <c r="A150" s="153"/>
      <c r="B150" s="153"/>
      <c r="C150" s="153"/>
      <c r="D150" s="153"/>
      <c r="E150" s="153"/>
      <c r="F150" s="153"/>
    </row>
    <row r="151" spans="1:6" x14ac:dyDescent="0.2">
      <c r="A151" s="153"/>
      <c r="B151" s="153"/>
      <c r="C151" s="153"/>
      <c r="D151" s="153"/>
      <c r="E151" s="153"/>
      <c r="F151" s="153"/>
    </row>
    <row r="152" spans="1:6" x14ac:dyDescent="0.2">
      <c r="A152" s="153"/>
      <c r="B152" s="153"/>
      <c r="C152" s="153"/>
      <c r="D152" s="153"/>
      <c r="E152" s="153"/>
      <c r="F152" s="153"/>
    </row>
    <row r="153" spans="1:6" x14ac:dyDescent="0.2">
      <c r="A153" s="153"/>
      <c r="B153" s="153"/>
      <c r="C153" s="153"/>
      <c r="D153" s="153"/>
      <c r="E153" s="153"/>
      <c r="F153" s="153"/>
    </row>
    <row r="154" spans="1:6" x14ac:dyDescent="0.2">
      <c r="A154" s="153"/>
      <c r="B154" s="153"/>
      <c r="C154" s="153"/>
      <c r="D154" s="153"/>
      <c r="E154" s="153"/>
      <c r="F154" s="153"/>
    </row>
    <row r="155" spans="1:6" x14ac:dyDescent="0.2">
      <c r="A155" s="153"/>
      <c r="B155" s="153"/>
      <c r="C155" s="153"/>
      <c r="D155" s="153"/>
      <c r="E155" s="153"/>
      <c r="F155" s="153"/>
    </row>
    <row r="156" spans="1:6" x14ac:dyDescent="0.2">
      <c r="A156" s="153"/>
      <c r="B156" s="153"/>
      <c r="C156" s="153"/>
      <c r="D156" s="153"/>
      <c r="E156" s="153"/>
      <c r="F156" s="153"/>
    </row>
    <row r="157" spans="1:6" x14ac:dyDescent="0.2">
      <c r="A157" s="153"/>
      <c r="B157" s="153"/>
      <c r="C157" s="153"/>
      <c r="D157" s="153"/>
      <c r="E157" s="153"/>
      <c r="F157" s="153"/>
    </row>
    <row r="158" spans="1:6" x14ac:dyDescent="0.2">
      <c r="A158" s="153"/>
      <c r="B158" s="153"/>
      <c r="C158" s="153"/>
      <c r="D158" s="153"/>
      <c r="E158" s="153"/>
      <c r="F158" s="153"/>
    </row>
    <row r="159" spans="1:6" x14ac:dyDescent="0.2">
      <c r="A159" s="153"/>
      <c r="B159" s="153"/>
      <c r="C159" s="153"/>
      <c r="D159" s="153"/>
      <c r="E159" s="153"/>
      <c r="F159" s="153"/>
    </row>
    <row r="160" spans="1:6" x14ac:dyDescent="0.2">
      <c r="A160" s="153"/>
      <c r="B160" s="153"/>
      <c r="C160" s="153"/>
      <c r="D160" s="153"/>
      <c r="E160" s="153"/>
      <c r="F160" s="153"/>
    </row>
    <row r="161" spans="1:6" x14ac:dyDescent="0.2">
      <c r="A161" s="153"/>
      <c r="B161" s="153"/>
      <c r="C161" s="153"/>
      <c r="D161" s="153"/>
      <c r="E161" s="153"/>
      <c r="F161" s="153"/>
    </row>
    <row r="162" spans="1:6" x14ac:dyDescent="0.2">
      <c r="A162" s="153"/>
      <c r="B162" s="153"/>
      <c r="C162" s="153"/>
      <c r="D162" s="153"/>
      <c r="E162" s="153"/>
      <c r="F162" s="153"/>
    </row>
    <row r="163" spans="1:6" x14ac:dyDescent="0.2">
      <c r="A163" s="153"/>
      <c r="B163" s="153"/>
      <c r="C163" s="153"/>
      <c r="D163" s="153"/>
      <c r="E163" s="153"/>
      <c r="F163" s="153"/>
    </row>
    <row r="164" spans="1:6" x14ac:dyDescent="0.2">
      <c r="A164" s="153"/>
      <c r="B164" s="153"/>
      <c r="C164" s="153"/>
      <c r="D164" s="153"/>
      <c r="E164" s="153"/>
      <c r="F164" s="153"/>
    </row>
    <row r="165" spans="1:6" x14ac:dyDescent="0.2">
      <c r="A165" s="153"/>
      <c r="B165" s="153"/>
      <c r="C165" s="153"/>
      <c r="D165" s="153"/>
      <c r="E165" s="153"/>
      <c r="F165" s="153"/>
    </row>
    <row r="166" spans="1:6" x14ac:dyDescent="0.2">
      <c r="A166" s="153"/>
      <c r="B166" s="153"/>
      <c r="C166" s="153"/>
      <c r="D166" s="153"/>
      <c r="E166" s="153"/>
      <c r="F166" s="153"/>
    </row>
    <row r="167" spans="1:6" x14ac:dyDescent="0.2">
      <c r="A167" s="153"/>
      <c r="B167" s="153"/>
      <c r="C167" s="153"/>
      <c r="D167" s="153"/>
      <c r="E167" s="153"/>
      <c r="F167" s="153"/>
    </row>
    <row r="168" spans="1:6" x14ac:dyDescent="0.2">
      <c r="A168" s="153"/>
      <c r="B168" s="153"/>
      <c r="C168" s="153"/>
      <c r="D168" s="153"/>
      <c r="E168" s="153"/>
      <c r="F168" s="153"/>
    </row>
    <row r="169" spans="1:6" x14ac:dyDescent="0.2">
      <c r="A169" s="153"/>
      <c r="B169" s="153"/>
      <c r="C169" s="153"/>
      <c r="D169" s="153"/>
      <c r="E169" s="153"/>
      <c r="F169" s="153"/>
    </row>
    <row r="170" spans="1:6" x14ac:dyDescent="0.2">
      <c r="A170" s="153"/>
      <c r="B170" s="153"/>
      <c r="C170" s="153"/>
      <c r="D170" s="153"/>
      <c r="E170" s="153"/>
      <c r="F170" s="153"/>
    </row>
    <row r="171" spans="1:6" x14ac:dyDescent="0.2">
      <c r="A171" s="153"/>
      <c r="B171" s="153"/>
      <c r="C171" s="153"/>
      <c r="D171" s="153"/>
      <c r="E171" s="153"/>
      <c r="F171" s="153"/>
    </row>
    <row r="172" spans="1:6" x14ac:dyDescent="0.2">
      <c r="A172" s="153"/>
      <c r="B172" s="153"/>
      <c r="C172" s="153"/>
      <c r="D172" s="153"/>
      <c r="E172" s="153"/>
      <c r="F172" s="153"/>
    </row>
    <row r="173" spans="1:6" x14ac:dyDescent="0.2">
      <c r="A173" s="153"/>
      <c r="B173" s="153"/>
      <c r="C173" s="153"/>
      <c r="D173" s="153"/>
      <c r="E173" s="153"/>
      <c r="F173" s="153"/>
    </row>
    <row r="174" spans="1:6" x14ac:dyDescent="0.2">
      <c r="A174" s="153"/>
      <c r="B174" s="153"/>
      <c r="C174" s="153"/>
      <c r="D174" s="153"/>
      <c r="E174" s="153"/>
      <c r="F174" s="153"/>
    </row>
    <row r="175" spans="1:6" x14ac:dyDescent="0.2">
      <c r="A175" s="153"/>
      <c r="B175" s="153"/>
      <c r="C175" s="153"/>
      <c r="D175" s="153"/>
      <c r="E175" s="153"/>
      <c r="F175" s="153"/>
    </row>
    <row r="176" spans="1:6" x14ac:dyDescent="0.2">
      <c r="A176" s="153"/>
      <c r="B176" s="153"/>
      <c r="C176" s="153"/>
      <c r="D176" s="153"/>
      <c r="E176" s="153"/>
      <c r="F176" s="153"/>
    </row>
    <row r="177" spans="1:6" x14ac:dyDescent="0.2">
      <c r="A177" s="153"/>
      <c r="B177" s="153"/>
      <c r="C177" s="153"/>
      <c r="D177" s="153"/>
      <c r="E177" s="153"/>
      <c r="F177" s="153"/>
    </row>
    <row r="178" spans="1:6" x14ac:dyDescent="0.2">
      <c r="A178" s="153"/>
      <c r="B178" s="153"/>
      <c r="C178" s="153"/>
      <c r="D178" s="153"/>
      <c r="E178" s="153"/>
      <c r="F178" s="153"/>
    </row>
    <row r="179" spans="1:6" x14ac:dyDescent="0.2">
      <c r="A179" s="153"/>
      <c r="B179" s="153"/>
      <c r="C179" s="153"/>
      <c r="D179" s="153"/>
      <c r="E179" s="153"/>
      <c r="F179" s="153"/>
    </row>
    <row r="180" spans="1:6" x14ac:dyDescent="0.2">
      <c r="A180" s="153"/>
      <c r="B180" s="153"/>
      <c r="C180" s="153"/>
      <c r="D180" s="153"/>
      <c r="E180" s="153"/>
      <c r="F180" s="153"/>
    </row>
    <row r="181" spans="1:6" x14ac:dyDescent="0.2">
      <c r="A181" s="153"/>
      <c r="B181" s="153"/>
      <c r="C181" s="153"/>
      <c r="D181" s="153"/>
      <c r="E181" s="153"/>
      <c r="F181" s="153"/>
    </row>
    <row r="182" spans="1:6" x14ac:dyDescent="0.2">
      <c r="A182" s="153"/>
      <c r="B182" s="153"/>
      <c r="C182" s="153"/>
      <c r="D182" s="153"/>
      <c r="E182" s="153"/>
      <c r="F182" s="153"/>
    </row>
    <row r="183" spans="1:6" x14ac:dyDescent="0.2">
      <c r="A183" s="153"/>
      <c r="B183" s="153"/>
      <c r="C183" s="153"/>
      <c r="D183" s="153"/>
      <c r="E183" s="153"/>
      <c r="F183" s="153"/>
    </row>
    <row r="184" spans="1:6" x14ac:dyDescent="0.2">
      <c r="A184" s="153"/>
      <c r="B184" s="153"/>
      <c r="C184" s="153"/>
      <c r="D184" s="153"/>
      <c r="E184" s="153"/>
      <c r="F184" s="153"/>
    </row>
    <row r="185" spans="1:6" x14ac:dyDescent="0.2">
      <c r="A185" s="153"/>
      <c r="B185" s="153"/>
      <c r="C185" s="153"/>
      <c r="D185" s="153"/>
      <c r="E185" s="153"/>
      <c r="F185" s="153"/>
    </row>
    <row r="186" spans="1:6" x14ac:dyDescent="0.2">
      <c r="A186" s="153"/>
      <c r="B186" s="153"/>
      <c r="C186" s="153"/>
      <c r="D186" s="153"/>
      <c r="E186" s="153"/>
      <c r="F186" s="153"/>
    </row>
    <row r="187" spans="1:6" x14ac:dyDescent="0.2">
      <c r="A187" s="153"/>
      <c r="B187" s="153"/>
      <c r="C187" s="153"/>
      <c r="D187" s="153"/>
      <c r="E187" s="153"/>
      <c r="F187" s="153"/>
    </row>
    <row r="188" spans="1:6" x14ac:dyDescent="0.2">
      <c r="A188" s="153"/>
      <c r="B188" s="153"/>
      <c r="C188" s="153"/>
      <c r="D188" s="153"/>
      <c r="E188" s="153"/>
      <c r="F188" s="153"/>
    </row>
    <row r="189" spans="1:6" x14ac:dyDescent="0.2">
      <c r="A189" s="153"/>
      <c r="B189" s="153"/>
      <c r="C189" s="153"/>
      <c r="D189" s="153"/>
      <c r="E189" s="153"/>
      <c r="F189" s="153"/>
    </row>
    <row r="190" spans="1:6" x14ac:dyDescent="0.2">
      <c r="A190" s="153"/>
      <c r="B190" s="153"/>
      <c r="C190" s="153"/>
      <c r="D190" s="153"/>
      <c r="E190" s="153"/>
      <c r="F190" s="153"/>
    </row>
    <row r="191" spans="1:6" x14ac:dyDescent="0.2">
      <c r="A191" s="153"/>
      <c r="B191" s="153"/>
      <c r="C191" s="153"/>
      <c r="D191" s="153"/>
      <c r="E191" s="153"/>
      <c r="F191" s="153"/>
    </row>
    <row r="192" spans="1:6" x14ac:dyDescent="0.2">
      <c r="A192" s="153"/>
      <c r="B192" s="153"/>
      <c r="C192" s="153"/>
      <c r="D192" s="153"/>
      <c r="E192" s="153"/>
      <c r="F192" s="153"/>
    </row>
    <row r="193" spans="1:6" x14ac:dyDescent="0.2">
      <c r="A193" s="153"/>
      <c r="B193" s="153"/>
      <c r="C193" s="153"/>
      <c r="D193" s="153"/>
      <c r="E193" s="153"/>
      <c r="F193" s="153"/>
    </row>
    <row r="194" spans="1:6" x14ac:dyDescent="0.2">
      <c r="A194" s="153"/>
      <c r="B194" s="153"/>
      <c r="C194" s="153"/>
      <c r="D194" s="153"/>
      <c r="E194" s="153"/>
      <c r="F194" s="153"/>
    </row>
    <row r="195" spans="1:6" x14ac:dyDescent="0.2">
      <c r="A195" s="153"/>
      <c r="B195" s="153"/>
      <c r="C195" s="153"/>
      <c r="D195" s="153"/>
      <c r="E195" s="153"/>
      <c r="F195" s="153"/>
    </row>
    <row r="196" spans="1:6" x14ac:dyDescent="0.2">
      <c r="A196" s="153"/>
      <c r="B196" s="153"/>
      <c r="C196" s="153"/>
      <c r="D196" s="153"/>
      <c r="E196" s="153"/>
      <c r="F196" s="153"/>
    </row>
    <row r="197" spans="1:6" x14ac:dyDescent="0.2">
      <c r="A197" s="153"/>
      <c r="B197" s="153"/>
      <c r="C197" s="153"/>
      <c r="D197" s="153"/>
      <c r="E197" s="153"/>
      <c r="F197" s="153"/>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Formulas="1" tabSelected="1" topLeftCell="C1" zoomScale="80" zoomScaleNormal="80" workbookViewId="0">
      <selection activeCell="C1" sqref="C1"/>
    </sheetView>
  </sheetViews>
  <sheetFormatPr baseColWidth="10" defaultColWidth="9.140625" defaultRowHeight="15" x14ac:dyDescent="0.25"/>
  <cols>
    <col min="1" max="1" width="9.140625" style="2"/>
    <col min="2" max="5" width="12.42578125" style="2" customWidth="1"/>
    <col min="6" max="6" width="34.42578125" style="2" customWidth="1"/>
    <col min="7"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6" t="s">
        <v>1303</v>
      </c>
      <c r="F6" s="186"/>
      <c r="G6" s="186"/>
      <c r="H6" s="7"/>
      <c r="I6" s="7"/>
      <c r="J6" s="8"/>
    </row>
    <row r="7" spans="2:10" ht="26.25" x14ac:dyDescent="0.25">
      <c r="B7" s="6"/>
      <c r="C7" s="7"/>
      <c r="D7" s="7"/>
      <c r="E7" s="7"/>
      <c r="F7" s="11" t="s">
        <v>1304</v>
      </c>
      <c r="G7" s="7"/>
      <c r="H7" s="7"/>
      <c r="I7" s="7"/>
      <c r="J7" s="8"/>
    </row>
    <row r="8" spans="2:10" ht="26.25" x14ac:dyDescent="0.25">
      <c r="B8" s="6"/>
      <c r="C8" s="7"/>
      <c r="D8" s="7"/>
      <c r="E8" s="7"/>
      <c r="F8" s="11" t="s">
        <v>1444</v>
      </c>
      <c r="G8" s="7"/>
      <c r="H8" s="7"/>
      <c r="I8" s="7"/>
      <c r="J8" s="8"/>
    </row>
    <row r="9" spans="2:10" ht="21" x14ac:dyDescent="0.25">
      <c r="B9" s="6"/>
      <c r="C9" s="7"/>
      <c r="D9" s="7"/>
      <c r="E9" s="7"/>
      <c r="F9" s="12" t="s">
        <v>1451</v>
      </c>
      <c r="G9" s="7"/>
      <c r="H9" s="7"/>
      <c r="I9" s="7"/>
      <c r="J9" s="8"/>
    </row>
    <row r="10" spans="2:10" ht="21" x14ac:dyDescent="0.25">
      <c r="B10" s="6"/>
      <c r="C10" s="7"/>
      <c r="D10" s="7"/>
      <c r="E10" s="7"/>
      <c r="F10" s="12" t="s">
        <v>1445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89" t="s">
        <v>15</v>
      </c>
      <c r="E24" s="190" t="s">
        <v>16</v>
      </c>
      <c r="F24" s="190"/>
      <c r="G24" s="190"/>
      <c r="H24" s="190"/>
      <c r="I24" s="7"/>
      <c r="J24" s="8"/>
    </row>
    <row r="25" spans="2:10" x14ac:dyDescent="0.25">
      <c r="B25" s="6"/>
      <c r="C25" s="7"/>
      <c r="D25" s="7"/>
      <c r="E25" s="15"/>
      <c r="F25" s="15"/>
      <c r="G25" s="15"/>
      <c r="H25" s="7"/>
      <c r="I25" s="7"/>
      <c r="J25" s="8"/>
    </row>
    <row r="26" spans="2:10" x14ac:dyDescent="0.25">
      <c r="B26" s="6"/>
      <c r="C26" s="7"/>
      <c r="D26" s="189" t="s">
        <v>17</v>
      </c>
      <c r="E26" s="190"/>
      <c r="F26" s="190"/>
      <c r="G26" s="190"/>
      <c r="H26" s="190"/>
      <c r="I26" s="7"/>
      <c r="J26" s="8"/>
    </row>
    <row r="27" spans="2:10" x14ac:dyDescent="0.25">
      <c r="B27" s="6"/>
      <c r="C27" s="7"/>
      <c r="D27" s="16"/>
      <c r="E27" s="16"/>
      <c r="F27" s="16"/>
      <c r="G27" s="16"/>
      <c r="H27" s="16"/>
      <c r="I27" s="7"/>
      <c r="J27" s="8"/>
    </row>
    <row r="28" spans="2:10" x14ac:dyDescent="0.25">
      <c r="B28" s="6"/>
      <c r="C28" s="7"/>
      <c r="D28" s="189" t="s">
        <v>18</v>
      </c>
      <c r="E28" s="190" t="s">
        <v>16</v>
      </c>
      <c r="F28" s="190"/>
      <c r="G28" s="190"/>
      <c r="H28" s="190"/>
      <c r="I28" s="7"/>
      <c r="J28" s="8"/>
    </row>
    <row r="29" spans="2:10" x14ac:dyDescent="0.25">
      <c r="B29" s="6"/>
      <c r="C29" s="7"/>
      <c r="D29" s="16"/>
      <c r="E29" s="16"/>
      <c r="F29" s="16"/>
      <c r="G29" s="16"/>
      <c r="H29" s="16"/>
      <c r="I29" s="7"/>
      <c r="J29" s="8"/>
    </row>
    <row r="30" spans="2:10" x14ac:dyDescent="0.25">
      <c r="B30" s="6"/>
      <c r="C30" s="7"/>
      <c r="D30" s="189" t="s">
        <v>19</v>
      </c>
      <c r="E30" s="190" t="s">
        <v>16</v>
      </c>
      <c r="F30" s="190"/>
      <c r="G30" s="190"/>
      <c r="H30" s="190"/>
      <c r="I30" s="7"/>
      <c r="J30" s="8"/>
    </row>
    <row r="31" spans="2:10" x14ac:dyDescent="0.25">
      <c r="B31" s="6"/>
      <c r="C31" s="7"/>
      <c r="D31" s="16"/>
      <c r="E31" s="16"/>
      <c r="F31" s="16"/>
      <c r="G31" s="16"/>
      <c r="H31" s="16"/>
      <c r="I31" s="7"/>
      <c r="J31" s="8"/>
    </row>
    <row r="32" spans="2:10" x14ac:dyDescent="0.25">
      <c r="B32" s="6"/>
      <c r="C32" s="7"/>
      <c r="D32" s="187" t="s">
        <v>1258</v>
      </c>
      <c r="E32" s="188"/>
      <c r="F32" s="188"/>
      <c r="G32" s="188"/>
      <c r="H32" s="188"/>
      <c r="I32" s="7"/>
      <c r="J32" s="8"/>
    </row>
    <row r="33" spans="2:10" x14ac:dyDescent="0.25">
      <c r="B33" s="6"/>
      <c r="C33" s="7"/>
      <c r="D33" s="15"/>
      <c r="E33" s="15"/>
      <c r="F33" s="15"/>
      <c r="G33" s="15"/>
      <c r="H33" s="15"/>
      <c r="I33" s="7"/>
      <c r="J33" s="8"/>
    </row>
    <row r="34" spans="2:10" x14ac:dyDescent="0.25">
      <c r="B34" s="6"/>
      <c r="C34" s="7"/>
      <c r="J34" s="8"/>
    </row>
    <row r="35" spans="2:10" x14ac:dyDescent="0.25">
      <c r="B35" s="6"/>
      <c r="C35" s="7"/>
      <c r="D35" s="7"/>
      <c r="E35" s="7"/>
      <c r="F35" s="7"/>
      <c r="G35" s="7"/>
      <c r="H35" s="7"/>
      <c r="I35" s="7"/>
      <c r="J35" s="8"/>
    </row>
    <row r="36" spans="2:10" x14ac:dyDescent="0.25">
      <c r="B36" s="6"/>
      <c r="C36" s="7"/>
      <c r="J36" s="8"/>
    </row>
    <row r="37" spans="2:10" x14ac:dyDescent="0.25">
      <c r="B37" s="6"/>
      <c r="C37" s="7"/>
      <c r="D37" s="7"/>
      <c r="E37" s="7"/>
      <c r="F37" s="14"/>
      <c r="G37" s="7"/>
      <c r="H37" s="7"/>
      <c r="I37" s="7"/>
      <c r="J37" s="8"/>
    </row>
    <row r="38" spans="2:10" x14ac:dyDescent="0.25">
      <c r="B38" s="6"/>
      <c r="C38" s="7"/>
      <c r="I38" s="7"/>
      <c r="J38" s="8"/>
    </row>
    <row r="39" spans="2:10" x14ac:dyDescent="0.25">
      <c r="B39" s="6"/>
      <c r="C39" s="7"/>
      <c r="D39" s="96"/>
      <c r="E39" s="96"/>
      <c r="F39" s="96"/>
      <c r="G39" s="96"/>
      <c r="H39" s="96"/>
      <c r="I39" s="7"/>
      <c r="J39" s="8"/>
    </row>
    <row r="40" spans="2:10" ht="15.75" thickBot="1" x14ac:dyDescent="0.3">
      <c r="B40" s="17"/>
      <c r="C40" s="18"/>
      <c r="D40" s="18"/>
      <c r="E40" s="18"/>
      <c r="F40" s="18"/>
      <c r="G40" s="18"/>
      <c r="H40" s="18"/>
      <c r="I40" s="18"/>
      <c r="J40" s="19"/>
    </row>
  </sheetData>
  <mergeCells count="6">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E. Optional ECB-ECAIs data'!Área_de_impresión" display="Worksheet 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75" zoomScaleNormal="75" workbookViewId="0"/>
  </sheetViews>
  <sheetFormatPr baseColWidth="10" defaultColWidth="8.85546875" defaultRowHeight="15" outlineLevelRow="1" x14ac:dyDescent="0.25"/>
  <cols>
    <col min="1" max="1" width="27" style="25" customWidth="1"/>
    <col min="2" max="2" width="60.7109375" style="25" customWidth="1"/>
    <col min="3" max="3" width="78.42578125" style="25" customWidth="1"/>
    <col min="4" max="4" width="47.4257812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9" t="s">
        <v>1259</v>
      </c>
      <c r="B1" s="139"/>
      <c r="C1" s="23"/>
      <c r="D1" s="23"/>
      <c r="E1" s="23"/>
      <c r="F1" s="148" t="s">
        <v>1288</v>
      </c>
      <c r="H1" s="23"/>
      <c r="I1" s="139"/>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162</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H6" s="23"/>
      <c r="L6" s="23"/>
      <c r="M6" s="23"/>
    </row>
    <row r="7" spans="1:13" x14ac:dyDescent="0.25">
      <c r="B7" s="32" t="s">
        <v>23</v>
      </c>
      <c r="H7" s="23"/>
      <c r="L7" s="23"/>
      <c r="M7" s="23"/>
    </row>
    <row r="8" spans="1:13" x14ac:dyDescent="0.25">
      <c r="B8" s="32" t="s">
        <v>24</v>
      </c>
      <c r="F8" s="25" t="s">
        <v>25</v>
      </c>
      <c r="H8" s="23"/>
      <c r="L8" s="23"/>
      <c r="M8" s="23"/>
    </row>
    <row r="9" spans="1:13" x14ac:dyDescent="0.25">
      <c r="B9" s="33" t="s">
        <v>26</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18.75" x14ac:dyDescent="0.25">
      <c r="A13" s="36" t="s">
        <v>29</v>
      </c>
      <c r="B13" s="36" t="s">
        <v>22</v>
      </c>
      <c r="C13" s="37"/>
      <c r="D13" s="37"/>
      <c r="E13" s="37"/>
      <c r="F13" s="37"/>
      <c r="G13" s="38"/>
      <c r="H13" s="23"/>
      <c r="L13" s="23"/>
      <c r="M13" s="23"/>
    </row>
    <row r="14" spans="1:13" x14ac:dyDescent="0.25">
      <c r="A14" s="25" t="s">
        <v>30</v>
      </c>
      <c r="B14" s="39" t="s">
        <v>0</v>
      </c>
      <c r="C14" s="102" t="s">
        <v>1304</v>
      </c>
      <c r="E14" s="31"/>
      <c r="F14" s="31"/>
      <c r="H14" s="23"/>
      <c r="L14" s="23"/>
      <c r="M14" s="23"/>
    </row>
    <row r="15" spans="1:13" x14ac:dyDescent="0.25">
      <c r="A15" s="25" t="s">
        <v>32</v>
      </c>
      <c r="B15" s="39" t="s">
        <v>33</v>
      </c>
      <c r="C15" s="102" t="s">
        <v>1305</v>
      </c>
      <c r="E15" s="31"/>
      <c r="F15" s="31"/>
      <c r="H15" s="23"/>
      <c r="L15" s="23"/>
      <c r="M15" s="23"/>
    </row>
    <row r="16" spans="1:13" x14ac:dyDescent="0.25">
      <c r="A16" s="25" t="s">
        <v>34</v>
      </c>
      <c r="B16" s="39" t="s">
        <v>35</v>
      </c>
      <c r="C16" s="102" t="s">
        <v>1446</v>
      </c>
      <c r="E16" s="31"/>
      <c r="F16" s="31"/>
      <c r="H16" s="23"/>
      <c r="L16" s="23"/>
      <c r="M16" s="23"/>
    </row>
    <row r="17" spans="1:13" x14ac:dyDescent="0.25">
      <c r="A17" s="25" t="s">
        <v>36</v>
      </c>
      <c r="B17" s="39" t="s">
        <v>37</v>
      </c>
      <c r="C17" s="155">
        <v>43830</v>
      </c>
      <c r="E17" s="31"/>
      <c r="F17" s="31"/>
      <c r="H17" s="23"/>
      <c r="L17" s="23"/>
      <c r="M17" s="23"/>
    </row>
    <row r="18" spans="1:13" outlineLevel="1" x14ac:dyDescent="0.25">
      <c r="A18" s="25" t="s">
        <v>38</v>
      </c>
      <c r="B18" s="40" t="s">
        <v>39</v>
      </c>
      <c r="E18" s="31"/>
      <c r="F18" s="31"/>
      <c r="H18" s="23"/>
      <c r="L18" s="23"/>
      <c r="M18" s="23"/>
    </row>
    <row r="19" spans="1:13" outlineLevel="1" x14ac:dyDescent="0.25">
      <c r="A19" s="25" t="s">
        <v>40</v>
      </c>
      <c r="B19" s="40" t="s">
        <v>41</v>
      </c>
      <c r="E19" s="31"/>
      <c r="F19" s="31"/>
      <c r="H19" s="23"/>
      <c r="L19" s="23"/>
      <c r="M19" s="23"/>
    </row>
    <row r="20" spans="1:13" outlineLevel="1" x14ac:dyDescent="0.25">
      <c r="A20" s="25" t="s">
        <v>42</v>
      </c>
      <c r="B20" s="40"/>
      <c r="E20" s="31"/>
      <c r="F20" s="31"/>
      <c r="H20" s="23"/>
      <c r="L20" s="23"/>
      <c r="M20" s="23"/>
    </row>
    <row r="21" spans="1:13" outlineLevel="1" x14ac:dyDescent="0.25">
      <c r="A21" s="25" t="s">
        <v>43</v>
      </c>
      <c r="B21" s="40"/>
      <c r="E21" s="31"/>
      <c r="F21" s="31"/>
      <c r="H21" s="23"/>
      <c r="L21" s="23"/>
      <c r="M21" s="23"/>
    </row>
    <row r="22" spans="1:13" outlineLevel="1" x14ac:dyDescent="0.25">
      <c r="A22" s="25" t="s">
        <v>44</v>
      </c>
      <c r="B22" s="40"/>
      <c r="E22" s="31"/>
      <c r="F22" s="31"/>
      <c r="H22" s="23"/>
      <c r="L22" s="23"/>
      <c r="M22" s="23"/>
    </row>
    <row r="23" spans="1:13" outlineLevel="1" x14ac:dyDescent="0.25">
      <c r="A23" s="25" t="s">
        <v>45</v>
      </c>
      <c r="B23" s="40"/>
      <c r="E23" s="31"/>
      <c r="F23" s="31"/>
      <c r="H23" s="23"/>
      <c r="L23" s="23"/>
      <c r="M23" s="23"/>
    </row>
    <row r="24" spans="1:13" outlineLevel="1" x14ac:dyDescent="0.25">
      <c r="A24" s="25" t="s">
        <v>46</v>
      </c>
      <c r="B24" s="40"/>
      <c r="E24" s="31"/>
      <c r="F24" s="31"/>
      <c r="H24" s="23"/>
      <c r="L24" s="23"/>
      <c r="M24" s="23"/>
    </row>
    <row r="25" spans="1:13" outlineLevel="1" x14ac:dyDescent="0.25">
      <c r="A25" s="25" t="s">
        <v>47</v>
      </c>
      <c r="B25" s="40"/>
      <c r="E25" s="31"/>
      <c r="F25" s="31"/>
      <c r="H25" s="23"/>
      <c r="L25" s="23"/>
      <c r="M25" s="23"/>
    </row>
    <row r="26" spans="1:13" ht="18.75" x14ac:dyDescent="0.25">
      <c r="A26" s="37"/>
      <c r="B26" s="36" t="s">
        <v>23</v>
      </c>
      <c r="C26" s="37"/>
      <c r="D26" s="37"/>
      <c r="E26" s="37"/>
      <c r="F26" s="37"/>
      <c r="G26" s="38"/>
      <c r="H26" s="23"/>
      <c r="L26" s="23"/>
      <c r="M26" s="23"/>
    </row>
    <row r="27" spans="1:13" x14ac:dyDescent="0.25">
      <c r="A27" s="25" t="s">
        <v>48</v>
      </c>
      <c r="B27" s="41" t="s">
        <v>49</v>
      </c>
      <c r="C27" s="123" t="s">
        <v>1447</v>
      </c>
      <c r="D27" s="42"/>
      <c r="E27" s="42"/>
      <c r="F27" s="42"/>
      <c r="H27" s="23"/>
      <c r="L27" s="23"/>
      <c r="M27" s="23"/>
    </row>
    <row r="28" spans="1:13" x14ac:dyDescent="0.25">
      <c r="A28" s="25" t="s">
        <v>50</v>
      </c>
      <c r="B28" s="41" t="s">
        <v>51</v>
      </c>
      <c r="C28" s="123" t="s">
        <v>1447</v>
      </c>
      <c r="D28" s="42"/>
      <c r="E28" s="42"/>
      <c r="F28" s="42"/>
      <c r="H28" s="23"/>
      <c r="L28" s="23"/>
      <c r="M28" s="23"/>
    </row>
    <row r="29" spans="1:13" x14ac:dyDescent="0.25">
      <c r="A29" s="25" t="s">
        <v>52</v>
      </c>
      <c r="B29" s="41" t="s">
        <v>53</v>
      </c>
      <c r="C29" s="183" t="s">
        <v>1448</v>
      </c>
      <c r="E29" s="42"/>
      <c r="F29" s="42"/>
      <c r="H29" s="23"/>
      <c r="L29" s="23"/>
      <c r="M29" s="23"/>
    </row>
    <row r="30" spans="1:13" outlineLevel="1" x14ac:dyDescent="0.25">
      <c r="A30" s="25" t="s">
        <v>54</v>
      </c>
      <c r="B30" s="41"/>
      <c r="C30" s="102"/>
      <c r="E30" s="42"/>
      <c r="F30" s="42"/>
      <c r="H30" s="23"/>
      <c r="L30" s="23"/>
      <c r="M30" s="23"/>
    </row>
    <row r="31" spans="1:13" outlineLevel="1" x14ac:dyDescent="0.25">
      <c r="A31" s="25" t="s">
        <v>55</v>
      </c>
      <c r="B31" s="41"/>
      <c r="E31" s="42"/>
      <c r="F31" s="42"/>
      <c r="H31" s="23"/>
      <c r="L31" s="23"/>
      <c r="M31" s="23"/>
    </row>
    <row r="32" spans="1:13" outlineLevel="1" x14ac:dyDescent="0.25">
      <c r="A32" s="25" t="s">
        <v>56</v>
      </c>
      <c r="B32" s="41"/>
      <c r="E32" s="42"/>
      <c r="F32" s="42"/>
      <c r="H32" s="23"/>
      <c r="L32" s="23"/>
      <c r="M32" s="23"/>
    </row>
    <row r="33" spans="1:13" outlineLevel="1" x14ac:dyDescent="0.25">
      <c r="A33" s="25" t="s">
        <v>57</v>
      </c>
      <c r="B33" s="41"/>
      <c r="E33" s="42"/>
      <c r="F33" s="42"/>
      <c r="H33" s="23"/>
      <c r="L33" s="23"/>
      <c r="M33" s="23"/>
    </row>
    <row r="34" spans="1:13" outlineLevel="1" x14ac:dyDescent="0.25">
      <c r="A34" s="25" t="s">
        <v>58</v>
      </c>
      <c r="B34" s="41"/>
      <c r="E34" s="42"/>
      <c r="F34" s="42"/>
      <c r="H34" s="23"/>
      <c r="L34" s="23"/>
      <c r="M34" s="23"/>
    </row>
    <row r="35" spans="1:13" outlineLevel="1" x14ac:dyDescent="0.25">
      <c r="A35" s="25" t="s">
        <v>59</v>
      </c>
      <c r="B35" s="43"/>
      <c r="E35" s="42"/>
      <c r="F35" s="42"/>
      <c r="H35" s="23"/>
      <c r="L35" s="23"/>
      <c r="M35" s="23"/>
    </row>
    <row r="36" spans="1:13" ht="18.75" x14ac:dyDescent="0.25">
      <c r="A36" s="36"/>
      <c r="B36" s="36" t="s">
        <v>24</v>
      </c>
      <c r="C36" s="36"/>
      <c r="D36" s="37"/>
      <c r="E36" s="37"/>
      <c r="F36" s="37"/>
      <c r="G36" s="38"/>
      <c r="H36" s="23"/>
      <c r="L36" s="23"/>
      <c r="M36" s="23"/>
    </row>
    <row r="37" spans="1:13" ht="15" customHeight="1" x14ac:dyDescent="0.25">
      <c r="A37" s="44"/>
      <c r="B37" s="45" t="s">
        <v>60</v>
      </c>
      <c r="C37" s="44" t="s">
        <v>61</v>
      </c>
      <c r="D37" s="44"/>
      <c r="E37" s="46"/>
      <c r="F37" s="47"/>
      <c r="G37" s="47"/>
      <c r="H37" s="23"/>
      <c r="L37" s="23"/>
      <c r="M37" s="23"/>
    </row>
    <row r="38" spans="1:13" x14ac:dyDescent="0.25">
      <c r="A38" s="25" t="s">
        <v>4</v>
      </c>
      <c r="B38" s="42" t="s">
        <v>1130</v>
      </c>
      <c r="C38" s="142">
        <v>15404.652089059999</v>
      </c>
      <c r="F38" s="42"/>
      <c r="H38" s="23"/>
      <c r="L38" s="23"/>
      <c r="M38" s="23"/>
    </row>
    <row r="39" spans="1:13" x14ac:dyDescent="0.25">
      <c r="A39" s="25" t="s">
        <v>62</v>
      </c>
      <c r="B39" s="42" t="s">
        <v>63</v>
      </c>
      <c r="C39" s="142">
        <v>2456.5527059999999</v>
      </c>
      <c r="F39" s="42"/>
      <c r="H39" s="23"/>
      <c r="L39" s="23"/>
      <c r="M39" s="23"/>
    </row>
    <row r="40" spans="1:13" outlineLevel="1" x14ac:dyDescent="0.25">
      <c r="A40" s="25" t="s">
        <v>64</v>
      </c>
      <c r="B40" s="48" t="s">
        <v>65</v>
      </c>
      <c r="C40" s="102" t="s">
        <v>954</v>
      </c>
      <c r="F40" s="42"/>
      <c r="H40" s="23"/>
      <c r="L40" s="23"/>
      <c r="M40" s="23"/>
    </row>
    <row r="41" spans="1:13" outlineLevel="1" x14ac:dyDescent="0.25">
      <c r="A41" s="25" t="s">
        <v>66</v>
      </c>
      <c r="B41" s="48" t="s">
        <v>67</v>
      </c>
      <c r="C41" s="102" t="s">
        <v>954</v>
      </c>
      <c r="F41" s="42"/>
      <c r="H41" s="23"/>
      <c r="L41" s="23"/>
      <c r="M41" s="23"/>
    </row>
    <row r="42" spans="1:13" outlineLevel="1" x14ac:dyDescent="0.25">
      <c r="A42" s="25" t="s">
        <v>68</v>
      </c>
      <c r="B42" s="42"/>
      <c r="F42" s="42"/>
      <c r="H42" s="23"/>
      <c r="L42" s="23"/>
      <c r="M42" s="23"/>
    </row>
    <row r="43" spans="1:13" outlineLevel="1" x14ac:dyDescent="0.25">
      <c r="A43" s="25" t="s">
        <v>69</v>
      </c>
      <c r="B43" s="42"/>
      <c r="F43" s="42"/>
      <c r="H43" s="23"/>
      <c r="L43" s="23"/>
      <c r="M43" s="23"/>
    </row>
    <row r="44" spans="1:13" ht="15" customHeight="1" x14ac:dyDescent="0.25">
      <c r="A44" s="44"/>
      <c r="B44" s="45" t="s">
        <v>70</v>
      </c>
      <c r="C44" s="92" t="s">
        <v>1131</v>
      </c>
      <c r="D44" s="44" t="s">
        <v>71</v>
      </c>
      <c r="E44" s="46"/>
      <c r="F44" s="47" t="s">
        <v>72</v>
      </c>
      <c r="G44" s="47" t="s">
        <v>73</v>
      </c>
      <c r="H44" s="23"/>
      <c r="L44" s="23"/>
      <c r="M44" s="23"/>
    </row>
    <row r="45" spans="1:13" x14ac:dyDescent="0.25">
      <c r="A45" s="25" t="s">
        <v>8</v>
      </c>
      <c r="B45" s="42" t="s">
        <v>74</v>
      </c>
      <c r="C45" s="118">
        <v>0.25</v>
      </c>
      <c r="D45" s="185">
        <f>IF(OR(C38="[For completion]",C39="[For completion]"),"Please complete G.3.1.1 and G.3.1.2",(C38/C39-1))</f>
        <v>5.2708412693263007</v>
      </c>
      <c r="E45" s="61"/>
      <c r="F45" s="61">
        <v>0.25</v>
      </c>
      <c r="G45" s="25" t="s">
        <v>1443</v>
      </c>
      <c r="H45" s="23"/>
      <c r="L45" s="23"/>
      <c r="M45" s="23"/>
    </row>
    <row r="46" spans="1:13" outlineLevel="1" x14ac:dyDescent="0.25">
      <c r="A46" s="25" t="s">
        <v>75</v>
      </c>
      <c r="B46" s="40" t="s">
        <v>76</v>
      </c>
      <c r="C46" s="61"/>
      <c r="D46" s="185"/>
      <c r="E46" s="61"/>
      <c r="F46" s="61"/>
      <c r="G46" s="61"/>
      <c r="H46" s="23"/>
      <c r="L46" s="23"/>
      <c r="M46" s="23"/>
    </row>
    <row r="47" spans="1:13" outlineLevel="1" x14ac:dyDescent="0.25">
      <c r="A47" s="25" t="s">
        <v>77</v>
      </c>
      <c r="B47" s="40" t="s">
        <v>78</v>
      </c>
      <c r="C47" s="61"/>
      <c r="D47" s="185"/>
      <c r="E47" s="61"/>
      <c r="F47" s="61"/>
      <c r="G47" s="61"/>
      <c r="H47" s="23"/>
      <c r="L47" s="23"/>
      <c r="M47" s="23"/>
    </row>
    <row r="48" spans="1:13" outlineLevel="1" x14ac:dyDescent="0.25">
      <c r="A48" s="25" t="s">
        <v>79</v>
      </c>
      <c r="B48" s="121" t="s">
        <v>1441</v>
      </c>
      <c r="C48" s="61"/>
      <c r="D48" s="136">
        <v>3.2583263903843958</v>
      </c>
      <c r="E48" s="61"/>
      <c r="F48" s="61"/>
      <c r="G48" s="61"/>
      <c r="H48" s="23"/>
      <c r="L48" s="23"/>
      <c r="M48" s="23"/>
    </row>
    <row r="49" spans="1:13" outlineLevel="1" x14ac:dyDescent="0.25">
      <c r="A49" s="25" t="s">
        <v>80</v>
      </c>
      <c r="B49" s="40"/>
      <c r="C49" s="61"/>
      <c r="D49" s="61"/>
      <c r="E49" s="61"/>
      <c r="F49" s="61"/>
      <c r="G49" s="61"/>
      <c r="H49" s="23"/>
      <c r="L49" s="23"/>
      <c r="M49" s="23"/>
    </row>
    <row r="50" spans="1:13" outlineLevel="1" x14ac:dyDescent="0.25">
      <c r="A50" s="25" t="s">
        <v>81</v>
      </c>
      <c r="B50" s="40"/>
      <c r="C50" s="61"/>
      <c r="D50" s="61"/>
      <c r="E50" s="61"/>
      <c r="F50" s="61"/>
      <c r="G50" s="61"/>
      <c r="H50" s="23"/>
      <c r="L50" s="23"/>
      <c r="M50" s="23"/>
    </row>
    <row r="51" spans="1:13" outlineLevel="1" x14ac:dyDescent="0.25">
      <c r="A51" s="25" t="s">
        <v>82</v>
      </c>
      <c r="B51" s="40"/>
      <c r="C51" s="61"/>
      <c r="D51" s="61"/>
      <c r="E51" s="61"/>
      <c r="F51" s="61"/>
      <c r="G51" s="61"/>
      <c r="H51" s="23"/>
      <c r="L51" s="23"/>
      <c r="M51" s="23"/>
    </row>
    <row r="52" spans="1:13" ht="15" customHeight="1" x14ac:dyDescent="0.25">
      <c r="A52" s="44"/>
      <c r="B52" s="45" t="s">
        <v>83</v>
      </c>
      <c r="C52" s="44" t="s">
        <v>61</v>
      </c>
      <c r="D52" s="44"/>
      <c r="E52" s="46"/>
      <c r="F52" s="47" t="s">
        <v>84</v>
      </c>
      <c r="G52" s="47"/>
      <c r="H52" s="23"/>
      <c r="L52" s="23"/>
      <c r="M52" s="23"/>
    </row>
    <row r="53" spans="1:13" x14ac:dyDescent="0.25">
      <c r="A53" s="25" t="s">
        <v>85</v>
      </c>
      <c r="B53" s="42" t="s">
        <v>86</v>
      </c>
      <c r="C53" s="164">
        <v>15404.652089059999</v>
      </c>
      <c r="E53" s="49"/>
      <c r="F53" s="182">
        <f>IF($C$58=0,"",IF(C53="[for completion]","",C53/$C$58))</f>
        <v>1</v>
      </c>
      <c r="G53" s="50"/>
      <c r="H53" s="23"/>
      <c r="L53" s="23"/>
      <c r="M53" s="23"/>
    </row>
    <row r="54" spans="1:13" x14ac:dyDescent="0.25">
      <c r="A54" s="25" t="s">
        <v>87</v>
      </c>
      <c r="B54" s="42" t="s">
        <v>88</v>
      </c>
      <c r="C54" s="143">
        <v>0</v>
      </c>
      <c r="E54" s="49"/>
      <c r="F54" s="182">
        <f>IF($C$58=0,"",IF(C54="[for completion]","",C54/$C$58))</f>
        <v>0</v>
      </c>
      <c r="G54" s="50"/>
      <c r="H54" s="23"/>
      <c r="L54" s="23"/>
      <c r="M54" s="23"/>
    </row>
    <row r="55" spans="1:13" x14ac:dyDescent="0.25">
      <c r="A55" s="25" t="s">
        <v>89</v>
      </c>
      <c r="B55" s="42" t="s">
        <v>90</v>
      </c>
      <c r="C55" s="143">
        <v>0</v>
      </c>
      <c r="E55" s="49"/>
      <c r="F55" s="184">
        <f t="shared" ref="F55:F56" si="0">IF($C$58=0,"",IF(C55="[for completion]","",C55/$C$58))</f>
        <v>0</v>
      </c>
      <c r="G55" s="50"/>
      <c r="H55" s="23"/>
      <c r="L55" s="23"/>
      <c r="M55" s="23"/>
    </row>
    <row r="56" spans="1:13" x14ac:dyDescent="0.25">
      <c r="A56" s="25" t="s">
        <v>91</v>
      </c>
      <c r="B56" s="42" t="s">
        <v>92</v>
      </c>
      <c r="C56" s="143">
        <v>0</v>
      </c>
      <c r="E56" s="49"/>
      <c r="F56" s="184">
        <f t="shared" si="0"/>
        <v>0</v>
      </c>
      <c r="G56" s="50"/>
      <c r="H56" s="23"/>
      <c r="L56" s="23"/>
      <c r="M56" s="23"/>
    </row>
    <row r="57" spans="1:13" x14ac:dyDescent="0.25">
      <c r="A57" s="25" t="s">
        <v>93</v>
      </c>
      <c r="B57" s="25" t="s">
        <v>94</v>
      </c>
      <c r="C57" s="143">
        <v>0</v>
      </c>
      <c r="E57" s="49"/>
      <c r="F57" s="182">
        <f>IF($C$58=0,"",IF(C57="[for completion]","",C57/$C$58))</f>
        <v>0</v>
      </c>
      <c r="G57" s="50"/>
      <c r="H57" s="23"/>
      <c r="L57" s="23"/>
      <c r="M57" s="23"/>
    </row>
    <row r="58" spans="1:13" x14ac:dyDescent="0.25">
      <c r="A58" s="25" t="s">
        <v>95</v>
      </c>
      <c r="B58" s="51" t="s">
        <v>96</v>
      </c>
      <c r="C58" s="161">
        <f>SUM(C53:C57)</f>
        <v>15404.652089059999</v>
      </c>
      <c r="D58" s="49"/>
      <c r="E58" s="49"/>
      <c r="F58" s="52">
        <f>SUM(F53:F57)</f>
        <v>1</v>
      </c>
      <c r="G58" s="50"/>
      <c r="H58" s="23"/>
      <c r="L58" s="23"/>
      <c r="M58" s="23"/>
    </row>
    <row r="59" spans="1:13" outlineLevel="1" x14ac:dyDescent="0.25">
      <c r="A59" s="25" t="s">
        <v>97</v>
      </c>
      <c r="B59" s="53" t="s">
        <v>98</v>
      </c>
      <c r="C59" s="142"/>
      <c r="E59" s="49"/>
      <c r="F59" s="50"/>
      <c r="G59" s="50"/>
      <c r="H59" s="23"/>
      <c r="L59" s="23"/>
      <c r="M59" s="23"/>
    </row>
    <row r="60" spans="1:13" outlineLevel="1" x14ac:dyDescent="0.25">
      <c r="A60" s="25" t="s">
        <v>99</v>
      </c>
      <c r="B60" s="53" t="s">
        <v>98</v>
      </c>
      <c r="C60" s="161"/>
      <c r="E60" s="49"/>
      <c r="F60" s="50"/>
      <c r="G60" s="50"/>
      <c r="H60" s="23"/>
      <c r="L60" s="23"/>
      <c r="M60" s="23"/>
    </row>
    <row r="61" spans="1:13" outlineLevel="1" x14ac:dyDescent="0.25">
      <c r="A61" s="25" t="s">
        <v>100</v>
      </c>
      <c r="B61" s="53" t="s">
        <v>98</v>
      </c>
      <c r="C61" s="142"/>
      <c r="E61" s="49"/>
      <c r="F61" s="50"/>
      <c r="G61" s="50"/>
      <c r="H61" s="23"/>
      <c r="L61" s="23"/>
      <c r="M61" s="23"/>
    </row>
    <row r="62" spans="1:13" outlineLevel="1" x14ac:dyDescent="0.25">
      <c r="A62" s="25" t="s">
        <v>101</v>
      </c>
      <c r="B62" s="53" t="s">
        <v>98</v>
      </c>
      <c r="C62" s="142"/>
      <c r="E62" s="49"/>
      <c r="F62" s="50"/>
      <c r="G62" s="50"/>
      <c r="H62" s="23"/>
      <c r="L62" s="23"/>
      <c r="M62" s="23"/>
    </row>
    <row r="63" spans="1:13" outlineLevel="1" x14ac:dyDescent="0.25">
      <c r="A63" s="25" t="s">
        <v>102</v>
      </c>
      <c r="B63" s="53" t="s">
        <v>98</v>
      </c>
      <c r="C63" s="142"/>
      <c r="E63" s="49"/>
      <c r="F63" s="50"/>
      <c r="G63" s="50"/>
      <c r="H63" s="23"/>
      <c r="L63" s="23"/>
      <c r="M63" s="23"/>
    </row>
    <row r="64" spans="1:13" outlineLevel="1" x14ac:dyDescent="0.25">
      <c r="A64" s="25" t="s">
        <v>103</v>
      </c>
      <c r="B64" s="53" t="s">
        <v>98</v>
      </c>
      <c r="C64" s="145"/>
      <c r="D64" s="54"/>
      <c r="E64" s="54"/>
      <c r="F64" s="50"/>
      <c r="G64" s="52"/>
      <c r="H64" s="23"/>
      <c r="L64" s="23"/>
      <c r="M64" s="23"/>
    </row>
    <row r="65" spans="1:13" ht="15" customHeight="1" x14ac:dyDescent="0.25">
      <c r="A65" s="44"/>
      <c r="B65" s="45" t="s">
        <v>104</v>
      </c>
      <c r="C65" s="92" t="s">
        <v>1142</v>
      </c>
      <c r="D65" s="92" t="s">
        <v>1143</v>
      </c>
      <c r="E65" s="46"/>
      <c r="F65" s="47" t="s">
        <v>105</v>
      </c>
      <c r="G65" s="55" t="s">
        <v>106</v>
      </c>
      <c r="H65" s="23"/>
      <c r="L65" s="23"/>
      <c r="M65" s="23"/>
    </row>
    <row r="66" spans="1:13" x14ac:dyDescent="0.25">
      <c r="A66" s="25" t="s">
        <v>107</v>
      </c>
      <c r="B66" s="42" t="s">
        <v>1191</v>
      </c>
      <c r="C66" s="146">
        <v>10.485200000000001</v>
      </c>
      <c r="D66" s="173" t="s">
        <v>957</v>
      </c>
      <c r="E66" s="39"/>
      <c r="F66" s="56"/>
      <c r="G66" s="57"/>
      <c r="H66" s="23"/>
      <c r="L66" s="23"/>
      <c r="M66" s="23"/>
    </row>
    <row r="67" spans="1:13" x14ac:dyDescent="0.25">
      <c r="B67" s="42"/>
      <c r="E67" s="39"/>
      <c r="F67" s="56"/>
      <c r="G67" s="57"/>
      <c r="H67" s="23"/>
      <c r="L67" s="23"/>
      <c r="M67" s="23"/>
    </row>
    <row r="68" spans="1:13" x14ac:dyDescent="0.25">
      <c r="B68" s="42" t="s">
        <v>1136</v>
      </c>
      <c r="C68" s="39"/>
      <c r="D68" s="39"/>
      <c r="E68" s="39"/>
      <c r="F68" s="57"/>
      <c r="G68" s="57"/>
      <c r="H68" s="23"/>
      <c r="L68" s="23"/>
      <c r="M68" s="23"/>
    </row>
    <row r="69" spans="1:13" x14ac:dyDescent="0.25">
      <c r="B69" s="42" t="s">
        <v>109</v>
      </c>
      <c r="E69" s="39"/>
      <c r="F69" s="57"/>
      <c r="G69" s="57"/>
      <c r="H69" s="23"/>
      <c r="L69" s="23"/>
      <c r="M69" s="23"/>
    </row>
    <row r="70" spans="1:13" x14ac:dyDescent="0.25">
      <c r="A70" s="25" t="s">
        <v>110</v>
      </c>
      <c r="B70" s="134" t="s">
        <v>1279</v>
      </c>
      <c r="C70" s="164">
        <v>172.02893990000001</v>
      </c>
      <c r="D70" s="173" t="s">
        <v>957</v>
      </c>
      <c r="E70" s="21"/>
      <c r="F70" s="166">
        <f t="shared" ref="F70:F76" si="1">IF($C$77=0,"",IF(C70="[for completion]","",C70/$C$77))</f>
        <v>1.1167336912605167E-2</v>
      </c>
      <c r="G70" s="50" t="str">
        <f>IF($D$77=0,"",IF(D70="[Mark as ND1 if not relevant]","",D70/$D$77))</f>
        <v/>
      </c>
      <c r="H70" s="23"/>
      <c r="L70" s="23"/>
      <c r="M70" s="23"/>
    </row>
    <row r="71" spans="1:13" x14ac:dyDescent="0.25">
      <c r="A71" s="25" t="s">
        <v>111</v>
      </c>
      <c r="B71" s="135" t="s">
        <v>1280</v>
      </c>
      <c r="C71" s="164">
        <v>104.04200128000001</v>
      </c>
      <c r="D71" s="173" t="s">
        <v>957</v>
      </c>
      <c r="E71" s="21"/>
      <c r="F71" s="166">
        <f t="shared" si="1"/>
        <v>6.7539338557271317E-3</v>
      </c>
      <c r="G71" s="50" t="str">
        <f t="shared" ref="G71:G76" si="2">IF($D$77=0,"",IF(D71="[Mark as ND1 if not relevant]","",D71/$D$77))</f>
        <v/>
      </c>
      <c r="H71" s="23"/>
      <c r="L71" s="23"/>
      <c r="M71" s="23"/>
    </row>
    <row r="72" spans="1:13" x14ac:dyDescent="0.25">
      <c r="A72" s="25" t="s">
        <v>112</v>
      </c>
      <c r="B72" s="134" t="s">
        <v>1281</v>
      </c>
      <c r="C72" s="164">
        <v>145.05259703000002</v>
      </c>
      <c r="D72" s="173" t="s">
        <v>957</v>
      </c>
      <c r="E72" s="21"/>
      <c r="F72" s="166">
        <f t="shared" si="1"/>
        <v>9.4161553400490469E-3</v>
      </c>
      <c r="G72" s="50" t="str">
        <f t="shared" si="2"/>
        <v/>
      </c>
      <c r="H72" s="23"/>
      <c r="L72" s="23"/>
      <c r="M72" s="23"/>
    </row>
    <row r="73" spans="1:13" x14ac:dyDescent="0.25">
      <c r="A73" s="25" t="s">
        <v>113</v>
      </c>
      <c r="B73" s="134" t="s">
        <v>1282</v>
      </c>
      <c r="C73" s="164">
        <v>219.17228329</v>
      </c>
      <c r="D73" s="173" t="s">
        <v>957</v>
      </c>
      <c r="E73" s="21"/>
      <c r="F73" s="166">
        <f t="shared" si="1"/>
        <v>1.4227668500585659E-2</v>
      </c>
      <c r="G73" s="50" t="str">
        <f t="shared" si="2"/>
        <v/>
      </c>
      <c r="H73" s="23"/>
      <c r="L73" s="23"/>
      <c r="M73" s="23"/>
    </row>
    <row r="74" spans="1:13" x14ac:dyDescent="0.25">
      <c r="A74" s="25" t="s">
        <v>114</v>
      </c>
      <c r="B74" s="134" t="s">
        <v>1283</v>
      </c>
      <c r="C74" s="164">
        <v>212.93776650000001</v>
      </c>
      <c r="D74" s="173" t="s">
        <v>957</v>
      </c>
      <c r="E74" s="21"/>
      <c r="F74" s="166">
        <f t="shared" si="1"/>
        <v>1.382295200624642E-2</v>
      </c>
      <c r="G74" s="50" t="str">
        <f t="shared" si="2"/>
        <v/>
      </c>
      <c r="H74" s="23"/>
      <c r="L74" s="23"/>
      <c r="M74" s="23"/>
    </row>
    <row r="75" spans="1:13" x14ac:dyDescent="0.25">
      <c r="A75" s="25" t="s">
        <v>115</v>
      </c>
      <c r="B75" s="134" t="s">
        <v>1284</v>
      </c>
      <c r="C75" s="164">
        <v>1859.3858495899999</v>
      </c>
      <c r="D75" s="173" t="s">
        <v>957</v>
      </c>
      <c r="E75" s="21"/>
      <c r="F75" s="166">
        <f t="shared" si="1"/>
        <v>0.12070287850969964</v>
      </c>
      <c r="G75" s="50" t="str">
        <f t="shared" si="2"/>
        <v/>
      </c>
      <c r="H75" s="23"/>
      <c r="L75" s="23"/>
      <c r="M75" s="23"/>
    </row>
    <row r="76" spans="1:13" x14ac:dyDescent="0.25">
      <c r="A76" s="25" t="s">
        <v>116</v>
      </c>
      <c r="B76" s="134" t="s">
        <v>1285</v>
      </c>
      <c r="C76" s="164">
        <v>12692.032651469999</v>
      </c>
      <c r="D76" s="173" t="s">
        <v>957</v>
      </c>
      <c r="E76" s="21"/>
      <c r="F76" s="166">
        <f t="shared" si="1"/>
        <v>0.82390907487508691</v>
      </c>
      <c r="G76" s="50" t="str">
        <f t="shared" si="2"/>
        <v/>
      </c>
      <c r="H76" s="23"/>
      <c r="L76" s="23"/>
      <c r="M76" s="23"/>
    </row>
    <row r="77" spans="1:13" x14ac:dyDescent="0.25">
      <c r="A77" s="25" t="s">
        <v>117</v>
      </c>
      <c r="B77" s="58" t="s">
        <v>96</v>
      </c>
      <c r="C77" s="164">
        <f>SUM(C70:C76)</f>
        <v>15404.652089059999</v>
      </c>
      <c r="D77" s="165">
        <f>SUM(D70:D76)</f>
        <v>0</v>
      </c>
      <c r="E77" s="42"/>
      <c r="F77" s="52">
        <f>SUM(F70:F76)</f>
        <v>1</v>
      </c>
      <c r="G77" s="52">
        <f>SUM(G70:G76)</f>
        <v>0</v>
      </c>
      <c r="H77" s="23"/>
      <c r="L77" s="23"/>
      <c r="M77" s="23"/>
    </row>
    <row r="78" spans="1:13" outlineLevel="1" x14ac:dyDescent="0.25">
      <c r="A78" s="25" t="s">
        <v>118</v>
      </c>
      <c r="B78" s="59" t="s">
        <v>119</v>
      </c>
      <c r="C78" s="147"/>
      <c r="D78" s="147"/>
      <c r="E78" s="42"/>
      <c r="F78" s="50"/>
      <c r="G78" s="50" t="str">
        <f t="shared" ref="G78:G87" si="3">IF($D$77=0,"",IF(D78="[for completion]","",D78/$D$77))</f>
        <v/>
      </c>
      <c r="H78" s="23"/>
      <c r="L78" s="23"/>
      <c r="M78" s="23"/>
    </row>
    <row r="79" spans="1:13" outlineLevel="1" x14ac:dyDescent="0.25">
      <c r="A79" s="25" t="s">
        <v>120</v>
      </c>
      <c r="B79" s="59" t="s">
        <v>121</v>
      </c>
      <c r="C79" s="147"/>
      <c r="D79" s="147"/>
      <c r="E79" s="42"/>
      <c r="F79" s="50"/>
      <c r="G79" s="50" t="str">
        <f t="shared" si="3"/>
        <v/>
      </c>
      <c r="H79" s="23"/>
      <c r="L79" s="23"/>
      <c r="M79" s="23"/>
    </row>
    <row r="80" spans="1:13" outlineLevel="1" x14ac:dyDescent="0.25">
      <c r="A80" s="25" t="s">
        <v>122</v>
      </c>
      <c r="B80" s="59" t="s">
        <v>123</v>
      </c>
      <c r="C80" s="147"/>
      <c r="D80" s="147"/>
      <c r="E80" s="42"/>
      <c r="F80" s="50"/>
      <c r="G80" s="50" t="str">
        <f t="shared" si="3"/>
        <v/>
      </c>
      <c r="H80" s="23"/>
      <c r="L80" s="23"/>
      <c r="M80" s="23"/>
    </row>
    <row r="81" spans="1:13" outlineLevel="1" x14ac:dyDescent="0.25">
      <c r="A81" s="25" t="s">
        <v>124</v>
      </c>
      <c r="B81" s="59" t="s">
        <v>125</v>
      </c>
      <c r="C81" s="147"/>
      <c r="D81" s="147"/>
      <c r="E81" s="42"/>
      <c r="F81" s="50"/>
      <c r="G81" s="50" t="str">
        <f t="shared" si="3"/>
        <v/>
      </c>
      <c r="H81" s="23"/>
      <c r="L81" s="23"/>
      <c r="M81" s="23"/>
    </row>
    <row r="82" spans="1:13" outlineLevel="1" x14ac:dyDescent="0.25">
      <c r="A82" s="25" t="s">
        <v>126</v>
      </c>
      <c r="B82" s="59" t="s">
        <v>127</v>
      </c>
      <c r="C82" s="147"/>
      <c r="D82" s="147"/>
      <c r="E82" s="42"/>
      <c r="F82" s="50"/>
      <c r="G82" s="50" t="str">
        <f t="shared" si="3"/>
        <v/>
      </c>
      <c r="H82" s="23"/>
      <c r="L82" s="23"/>
      <c r="M82" s="23"/>
    </row>
    <row r="83" spans="1:13" outlineLevel="1" x14ac:dyDescent="0.25">
      <c r="A83" s="25" t="s">
        <v>128</v>
      </c>
      <c r="B83" s="59"/>
      <c r="C83" s="49"/>
      <c r="D83" s="49"/>
      <c r="E83" s="42"/>
      <c r="F83" s="50"/>
      <c r="G83" s="50"/>
      <c r="H83" s="23"/>
      <c r="L83" s="23"/>
      <c r="M83" s="23"/>
    </row>
    <row r="84" spans="1:13" outlineLevel="1" x14ac:dyDescent="0.25">
      <c r="A84" s="25" t="s">
        <v>129</v>
      </c>
      <c r="B84" s="59"/>
      <c r="C84" s="49"/>
      <c r="D84" s="49"/>
      <c r="E84" s="42"/>
      <c r="F84" s="50"/>
      <c r="G84" s="50"/>
      <c r="H84" s="23"/>
      <c r="L84" s="23"/>
      <c r="M84" s="23"/>
    </row>
    <row r="85" spans="1:13" outlineLevel="1" x14ac:dyDescent="0.25">
      <c r="A85" s="25" t="s">
        <v>130</v>
      </c>
      <c r="B85" s="59"/>
      <c r="C85" s="49"/>
      <c r="D85" s="49"/>
      <c r="E85" s="42"/>
      <c r="F85" s="50"/>
      <c r="G85" s="50"/>
      <c r="H85" s="23"/>
      <c r="L85" s="23"/>
      <c r="M85" s="23"/>
    </row>
    <row r="86" spans="1:13" outlineLevel="1" x14ac:dyDescent="0.25">
      <c r="A86" s="25" t="s">
        <v>131</v>
      </c>
      <c r="B86" s="58"/>
      <c r="C86" s="49"/>
      <c r="D86" s="49"/>
      <c r="E86" s="42"/>
      <c r="F86" s="50"/>
      <c r="G86" s="50" t="str">
        <f t="shared" si="3"/>
        <v/>
      </c>
      <c r="H86" s="23"/>
      <c r="L86" s="23"/>
      <c r="M86" s="23"/>
    </row>
    <row r="87" spans="1:13" outlineLevel="1" x14ac:dyDescent="0.25">
      <c r="A87" s="25" t="s">
        <v>132</v>
      </c>
      <c r="B87" s="59"/>
      <c r="C87" s="49"/>
      <c r="D87" s="49"/>
      <c r="E87" s="42"/>
      <c r="F87" s="50"/>
      <c r="G87" s="50" t="str">
        <f t="shared" si="3"/>
        <v/>
      </c>
      <c r="H87" s="23"/>
      <c r="L87" s="23"/>
      <c r="M87" s="23"/>
    </row>
    <row r="88" spans="1:13" ht="15" customHeight="1" x14ac:dyDescent="0.25">
      <c r="A88" s="44"/>
      <c r="B88" s="45" t="s">
        <v>133</v>
      </c>
      <c r="C88" s="92" t="s">
        <v>1144</v>
      </c>
      <c r="D88" s="92" t="s">
        <v>1145</v>
      </c>
      <c r="E88" s="46"/>
      <c r="F88" s="47" t="s">
        <v>134</v>
      </c>
      <c r="G88" s="44" t="s">
        <v>135</v>
      </c>
      <c r="H88" s="23"/>
      <c r="L88" s="23"/>
      <c r="M88" s="23"/>
    </row>
    <row r="89" spans="1:13" x14ac:dyDescent="0.25">
      <c r="A89" s="25" t="s">
        <v>136</v>
      </c>
      <c r="B89" s="42" t="s">
        <v>108</v>
      </c>
      <c r="C89" s="146">
        <v>6.3145259507817002</v>
      </c>
      <c r="D89" s="173" t="s">
        <v>957</v>
      </c>
      <c r="E89" s="39"/>
      <c r="F89" s="56"/>
      <c r="G89" s="57"/>
      <c r="H89" s="23"/>
      <c r="L89" s="23"/>
      <c r="M89" s="23"/>
    </row>
    <row r="90" spans="1:13" x14ac:dyDescent="0.25">
      <c r="B90" s="42"/>
      <c r="E90" s="39"/>
      <c r="F90" s="56"/>
      <c r="G90" s="57"/>
      <c r="H90" s="23"/>
      <c r="L90" s="23"/>
      <c r="M90" s="23"/>
    </row>
    <row r="91" spans="1:13" x14ac:dyDescent="0.25">
      <c r="B91" s="42" t="s">
        <v>1137</v>
      </c>
      <c r="C91" s="39"/>
      <c r="D91" s="39"/>
      <c r="E91" s="39"/>
      <c r="F91" s="57"/>
      <c r="G91" s="57"/>
      <c r="H91" s="23"/>
      <c r="L91" s="23"/>
      <c r="M91" s="23"/>
    </row>
    <row r="92" spans="1:13" x14ac:dyDescent="0.25">
      <c r="A92" s="25" t="s">
        <v>137</v>
      </c>
      <c r="B92" s="42" t="s">
        <v>109</v>
      </c>
      <c r="E92" s="39"/>
      <c r="F92" s="57"/>
      <c r="G92" s="57"/>
      <c r="H92" s="23"/>
      <c r="L92" s="23"/>
      <c r="M92" s="23"/>
    </row>
    <row r="93" spans="1:13" x14ac:dyDescent="0.25">
      <c r="A93" s="25" t="s">
        <v>138</v>
      </c>
      <c r="B93" s="135" t="s">
        <v>1279</v>
      </c>
      <c r="C93" s="164">
        <v>166.66666600000002</v>
      </c>
      <c r="D93" s="173" t="s">
        <v>957</v>
      </c>
      <c r="E93" s="21"/>
      <c r="F93" s="166">
        <f>IF($C$100=0,"",IF(C93="[for completion]","",IF(C93="","",C93/$C$100)))</f>
        <v>6.7845752135879484E-2</v>
      </c>
      <c r="G93" s="50" t="str">
        <f>IF($D$100=0,"",IF(D93="[Mark as ND1 if not relevant]","",IF(D93="","",D93/$D$100)))</f>
        <v/>
      </c>
      <c r="H93" s="23"/>
      <c r="L93" s="23"/>
      <c r="M93" s="23"/>
    </row>
    <row r="94" spans="1:13" x14ac:dyDescent="0.25">
      <c r="A94" s="25" t="s">
        <v>139</v>
      </c>
      <c r="B94" s="135" t="s">
        <v>1280</v>
      </c>
      <c r="C94" s="142">
        <v>300</v>
      </c>
      <c r="D94" s="173" t="s">
        <v>957</v>
      </c>
      <c r="E94" s="21"/>
      <c r="F94" s="166">
        <f t="shared" ref="F94:F99" si="4">IF($C$100=0,"",IF(C94="[for completion]","",IF(C94="","",C94/$C$100)))</f>
        <v>0.12212235433307247</v>
      </c>
      <c r="G94" s="50" t="str">
        <f t="shared" ref="G94:G99" si="5">IF($D$100=0,"",IF(D94="[Mark as ND1 if not relevant]","",IF(D94="","",D94/$D$100)))</f>
        <v/>
      </c>
      <c r="H94" s="23"/>
      <c r="L94" s="23"/>
      <c r="M94" s="23"/>
    </row>
    <row r="95" spans="1:13" x14ac:dyDescent="0.25">
      <c r="A95" s="25" t="s">
        <v>140</v>
      </c>
      <c r="B95" s="135" t="s">
        <v>1281</v>
      </c>
      <c r="C95" s="143">
        <v>0</v>
      </c>
      <c r="D95" s="173" t="s">
        <v>957</v>
      </c>
      <c r="E95" s="21"/>
      <c r="F95" s="182">
        <f t="shared" si="4"/>
        <v>0</v>
      </c>
      <c r="G95" s="50" t="str">
        <f t="shared" si="5"/>
        <v/>
      </c>
      <c r="H95" s="23"/>
      <c r="L95" s="23"/>
      <c r="M95" s="23"/>
    </row>
    <row r="96" spans="1:13" x14ac:dyDescent="0.25">
      <c r="A96" s="25" t="s">
        <v>141</v>
      </c>
      <c r="B96" s="135" t="s">
        <v>1282</v>
      </c>
      <c r="C96" s="142">
        <v>129.62962999999999</v>
      </c>
      <c r="D96" s="173" t="s">
        <v>957</v>
      </c>
      <c r="E96" s="21"/>
      <c r="F96" s="166">
        <f t="shared" si="4"/>
        <v>5.2768918689750269E-2</v>
      </c>
      <c r="G96" s="50" t="str">
        <f t="shared" si="5"/>
        <v/>
      </c>
      <c r="H96" s="23"/>
      <c r="L96" s="23"/>
      <c r="M96" s="23"/>
    </row>
    <row r="97" spans="1:14" x14ac:dyDescent="0.25">
      <c r="A97" s="25" t="s">
        <v>142</v>
      </c>
      <c r="B97" s="135" t="s">
        <v>1283</v>
      </c>
      <c r="C97" s="142">
        <v>100</v>
      </c>
      <c r="D97" s="173" t="s">
        <v>957</v>
      </c>
      <c r="E97" s="21"/>
      <c r="F97" s="166">
        <f t="shared" si="4"/>
        <v>4.0707451444357494E-2</v>
      </c>
      <c r="G97" s="50" t="str">
        <f t="shared" si="5"/>
        <v/>
      </c>
      <c r="H97" s="23"/>
      <c r="L97" s="23"/>
      <c r="M97" s="23"/>
    </row>
    <row r="98" spans="1:14" x14ac:dyDescent="0.25">
      <c r="A98" s="25" t="s">
        <v>143</v>
      </c>
      <c r="B98" s="135" t="s">
        <v>1284</v>
      </c>
      <c r="C98" s="142">
        <v>1560.25641</v>
      </c>
      <c r="D98" s="173" t="s">
        <v>957</v>
      </c>
      <c r="E98" s="21"/>
      <c r="F98" s="166">
        <f t="shared" si="4"/>
        <v>0.63514062050822528</v>
      </c>
      <c r="G98" s="50" t="str">
        <f t="shared" si="5"/>
        <v/>
      </c>
      <c r="H98" s="23"/>
      <c r="L98" s="23"/>
      <c r="M98" s="23"/>
    </row>
    <row r="99" spans="1:14" x14ac:dyDescent="0.25">
      <c r="A99" s="25" t="s">
        <v>144</v>
      </c>
      <c r="B99" s="135" t="s">
        <v>1285</v>
      </c>
      <c r="C99" s="142">
        <v>200</v>
      </c>
      <c r="D99" s="173" t="s">
        <v>957</v>
      </c>
      <c r="E99" s="21"/>
      <c r="F99" s="166">
        <f t="shared" si="4"/>
        <v>8.1414902888714988E-2</v>
      </c>
      <c r="G99" s="50" t="str">
        <f t="shared" si="5"/>
        <v/>
      </c>
      <c r="H99" s="23"/>
      <c r="L99" s="23"/>
      <c r="M99" s="23"/>
    </row>
    <row r="100" spans="1:14" x14ac:dyDescent="0.25">
      <c r="A100" s="25" t="s">
        <v>145</v>
      </c>
      <c r="B100" s="58" t="s">
        <v>96</v>
      </c>
      <c r="C100" s="144">
        <f>SUM(C93:C99)</f>
        <v>2456.5527059999999</v>
      </c>
      <c r="D100" s="49">
        <f>SUM(D93:D99)</f>
        <v>0</v>
      </c>
      <c r="E100" s="42"/>
      <c r="F100" s="52">
        <f>SUM(F93:F99)</f>
        <v>1</v>
      </c>
      <c r="G100" s="52">
        <f>SUM(G93:G99)</f>
        <v>0</v>
      </c>
      <c r="H100" s="23"/>
      <c r="L100" s="23"/>
      <c r="M100" s="23"/>
    </row>
    <row r="101" spans="1:14" outlineLevel="1" x14ac:dyDescent="0.25">
      <c r="A101" s="25" t="s">
        <v>146</v>
      </c>
      <c r="B101" s="59" t="s">
        <v>119</v>
      </c>
      <c r="C101" s="49"/>
      <c r="D101" s="49"/>
      <c r="E101" s="42"/>
      <c r="F101" s="50"/>
      <c r="G101" s="50" t="str">
        <f t="shared" ref="G101:G105" si="6">IF($D$100=0,"",IF(D101="[for completion]","",D101/$D$100))</f>
        <v/>
      </c>
      <c r="H101" s="23"/>
      <c r="L101" s="23"/>
      <c r="M101" s="23"/>
    </row>
    <row r="102" spans="1:14" outlineLevel="1" x14ac:dyDescent="0.25">
      <c r="A102" s="25" t="s">
        <v>147</v>
      </c>
      <c r="B102" s="59" t="s">
        <v>121</v>
      </c>
      <c r="C102" s="49"/>
      <c r="D102" s="49"/>
      <c r="E102" s="42"/>
      <c r="F102" s="50"/>
      <c r="G102" s="50" t="str">
        <f t="shared" si="6"/>
        <v/>
      </c>
      <c r="H102" s="23"/>
      <c r="L102" s="23"/>
      <c r="M102" s="23"/>
    </row>
    <row r="103" spans="1:14" outlineLevel="1" x14ac:dyDescent="0.25">
      <c r="A103" s="25" t="s">
        <v>148</v>
      </c>
      <c r="B103" s="59" t="s">
        <v>123</v>
      </c>
      <c r="C103" s="49"/>
      <c r="D103" s="49"/>
      <c r="E103" s="42"/>
      <c r="F103" s="50"/>
      <c r="G103" s="50" t="str">
        <f t="shared" si="6"/>
        <v/>
      </c>
      <c r="H103" s="23"/>
      <c r="L103" s="23"/>
      <c r="M103" s="23"/>
    </row>
    <row r="104" spans="1:14" outlineLevel="1" x14ac:dyDescent="0.25">
      <c r="A104" s="25" t="s">
        <v>149</v>
      </c>
      <c r="B104" s="59" t="s">
        <v>125</v>
      </c>
      <c r="C104" s="49"/>
      <c r="D104" s="49"/>
      <c r="E104" s="42"/>
      <c r="F104" s="50"/>
      <c r="G104" s="50" t="str">
        <f t="shared" si="6"/>
        <v/>
      </c>
      <c r="H104" s="23"/>
      <c r="L104" s="23"/>
      <c r="M104" s="23"/>
    </row>
    <row r="105" spans="1:14" outlineLevel="1" x14ac:dyDescent="0.25">
      <c r="A105" s="25" t="s">
        <v>150</v>
      </c>
      <c r="B105" s="59" t="s">
        <v>127</v>
      </c>
      <c r="C105" s="49"/>
      <c r="D105" s="49"/>
      <c r="E105" s="42"/>
      <c r="F105" s="50"/>
      <c r="G105" s="50" t="str">
        <f t="shared" si="6"/>
        <v/>
      </c>
      <c r="H105" s="23"/>
      <c r="L105" s="23"/>
      <c r="M105" s="23"/>
    </row>
    <row r="106" spans="1:14" outlineLevel="1" x14ac:dyDescent="0.25">
      <c r="A106" s="25" t="s">
        <v>151</v>
      </c>
      <c r="B106" s="59"/>
      <c r="C106" s="49"/>
      <c r="D106" s="49"/>
      <c r="E106" s="42"/>
      <c r="F106" s="50"/>
      <c r="G106" s="50"/>
      <c r="H106" s="23"/>
      <c r="L106" s="23"/>
      <c r="M106" s="23"/>
    </row>
    <row r="107" spans="1:14" outlineLevel="1" x14ac:dyDescent="0.25">
      <c r="A107" s="25" t="s">
        <v>152</v>
      </c>
      <c r="B107" s="59"/>
      <c r="C107" s="49"/>
      <c r="D107" s="49"/>
      <c r="E107" s="42"/>
      <c r="F107" s="50"/>
      <c r="G107" s="50"/>
      <c r="H107" s="23"/>
      <c r="L107" s="23"/>
      <c r="M107" s="23"/>
    </row>
    <row r="108" spans="1:14" outlineLevel="1" x14ac:dyDescent="0.25">
      <c r="A108" s="25" t="s">
        <v>153</v>
      </c>
      <c r="B108" s="58"/>
      <c r="C108" s="49"/>
      <c r="D108" s="49"/>
      <c r="E108" s="42"/>
      <c r="F108" s="50"/>
      <c r="G108" s="50"/>
      <c r="H108" s="23"/>
      <c r="L108" s="23"/>
      <c r="M108" s="23"/>
    </row>
    <row r="109" spans="1:14" outlineLevel="1" x14ac:dyDescent="0.25">
      <c r="A109" s="25" t="s">
        <v>154</v>
      </c>
      <c r="B109" s="59"/>
      <c r="C109" s="49"/>
      <c r="D109" s="49"/>
      <c r="E109" s="42"/>
      <c r="F109" s="50"/>
      <c r="G109" s="50"/>
      <c r="H109" s="23"/>
      <c r="L109" s="23"/>
      <c r="M109" s="23"/>
    </row>
    <row r="110" spans="1:14" outlineLevel="1" x14ac:dyDescent="0.25">
      <c r="A110" s="25" t="s">
        <v>155</v>
      </c>
      <c r="B110" s="59"/>
      <c r="C110" s="49"/>
      <c r="D110" s="49"/>
      <c r="E110" s="42"/>
      <c r="F110" s="50"/>
      <c r="G110" s="50"/>
      <c r="H110" s="23"/>
      <c r="L110" s="23"/>
      <c r="M110" s="23"/>
    </row>
    <row r="111" spans="1:14" ht="15" customHeight="1" x14ac:dyDescent="0.25">
      <c r="A111" s="44"/>
      <c r="B111" s="45" t="s">
        <v>156</v>
      </c>
      <c r="C111" s="47" t="s">
        <v>157</v>
      </c>
      <c r="D111" s="47" t="s">
        <v>158</v>
      </c>
      <c r="E111" s="46"/>
      <c r="F111" s="47" t="s">
        <v>159</v>
      </c>
      <c r="G111" s="47" t="s">
        <v>160</v>
      </c>
      <c r="H111" s="23"/>
      <c r="L111" s="23"/>
      <c r="M111" s="23"/>
    </row>
    <row r="112" spans="1:14" s="60" customFormat="1" x14ac:dyDescent="0.25">
      <c r="A112" s="25" t="s">
        <v>161</v>
      </c>
      <c r="B112" s="42" t="s">
        <v>162</v>
      </c>
      <c r="C112" s="164">
        <v>15105.971313030001</v>
      </c>
      <c r="D112" s="102" t="s">
        <v>957</v>
      </c>
      <c r="E112" s="50"/>
      <c r="F112" s="166">
        <f>IF($C$129=0,"",IF(C112="[for completion]","",IF(C112="","",C112/$C$129)))</f>
        <v>0.98061100151413905</v>
      </c>
      <c r="G112" s="50" t="str">
        <f>IF($D$129=0,"",IF(D112="[for completion]","",IF(D112="","",D112/$D$129)))</f>
        <v/>
      </c>
      <c r="I112" s="25"/>
      <c r="J112" s="25"/>
      <c r="K112" s="25"/>
      <c r="L112" s="23" t="s">
        <v>1289</v>
      </c>
      <c r="M112" s="23"/>
      <c r="N112" s="23"/>
    </row>
    <row r="113" spans="1:14" s="60" customFormat="1" x14ac:dyDescent="0.25">
      <c r="A113" s="25" t="s">
        <v>163</v>
      </c>
      <c r="B113" s="42" t="s">
        <v>1290</v>
      </c>
      <c r="C113" s="168">
        <v>0</v>
      </c>
      <c r="D113" s="102" t="s">
        <v>957</v>
      </c>
      <c r="E113" s="50"/>
      <c r="F113" s="182">
        <f t="shared" ref="F113:F128" si="7">IF($C$129=0,"",IF(C113="[for completion]","",IF(C113="","",C113/$C$129)))</f>
        <v>0</v>
      </c>
      <c r="G113" s="50" t="str">
        <f t="shared" ref="G113:G128" si="8">IF($D$129=0,"",IF(D113="[for completion]","",IF(D113="","",D113/$D$129)))</f>
        <v/>
      </c>
      <c r="I113" s="25"/>
      <c r="J113" s="25"/>
      <c r="K113" s="25"/>
      <c r="L113" s="42" t="s">
        <v>1290</v>
      </c>
      <c r="M113" s="23"/>
      <c r="N113" s="23"/>
    </row>
    <row r="114" spans="1:14" s="60" customFormat="1" x14ac:dyDescent="0.25">
      <c r="A114" s="25" t="s">
        <v>164</v>
      </c>
      <c r="B114" s="42" t="s">
        <v>171</v>
      </c>
      <c r="C114" s="168">
        <v>0</v>
      </c>
      <c r="D114" s="102" t="s">
        <v>957</v>
      </c>
      <c r="E114" s="50"/>
      <c r="F114" s="182">
        <f t="shared" si="7"/>
        <v>0</v>
      </c>
      <c r="G114" s="50" t="str">
        <f t="shared" si="8"/>
        <v/>
      </c>
      <c r="I114" s="25"/>
      <c r="J114" s="25"/>
      <c r="K114" s="25"/>
      <c r="L114" s="42" t="s">
        <v>171</v>
      </c>
      <c r="M114" s="23"/>
      <c r="N114" s="23"/>
    </row>
    <row r="115" spans="1:14" s="60" customFormat="1" x14ac:dyDescent="0.25">
      <c r="A115" s="25" t="s">
        <v>165</v>
      </c>
      <c r="B115" s="42" t="s">
        <v>1291</v>
      </c>
      <c r="C115" s="168">
        <v>0</v>
      </c>
      <c r="D115" s="102" t="s">
        <v>957</v>
      </c>
      <c r="E115" s="50"/>
      <c r="F115" s="182">
        <f t="shared" si="7"/>
        <v>0</v>
      </c>
      <c r="G115" s="50" t="str">
        <f t="shared" si="8"/>
        <v/>
      </c>
      <c r="I115" s="25"/>
      <c r="J115" s="25"/>
      <c r="K115" s="25"/>
      <c r="L115" s="42" t="s">
        <v>1291</v>
      </c>
      <c r="M115" s="23"/>
      <c r="N115" s="23"/>
    </row>
    <row r="116" spans="1:14" s="60" customFormat="1" x14ac:dyDescent="0.25">
      <c r="A116" s="25" t="s">
        <v>167</v>
      </c>
      <c r="B116" s="42" t="s">
        <v>1292</v>
      </c>
      <c r="C116" s="164">
        <v>225.59472668000001</v>
      </c>
      <c r="D116" s="102" t="s">
        <v>957</v>
      </c>
      <c r="E116" s="50"/>
      <c r="F116" s="166">
        <f t="shared" si="7"/>
        <v>1.4644584335676867E-2</v>
      </c>
      <c r="G116" s="50" t="str">
        <f t="shared" si="8"/>
        <v/>
      </c>
      <c r="I116" s="25"/>
      <c r="J116" s="25"/>
      <c r="K116" s="25"/>
      <c r="L116" s="42" t="s">
        <v>1292</v>
      </c>
      <c r="M116" s="23"/>
      <c r="N116" s="23"/>
    </row>
    <row r="117" spans="1:14" s="60" customFormat="1" x14ac:dyDescent="0.25">
      <c r="A117" s="25" t="s">
        <v>168</v>
      </c>
      <c r="B117" s="42" t="s">
        <v>173</v>
      </c>
      <c r="C117" s="168">
        <v>0</v>
      </c>
      <c r="D117" s="102" t="s">
        <v>957</v>
      </c>
      <c r="E117" s="42"/>
      <c r="F117" s="182">
        <f t="shared" si="7"/>
        <v>0</v>
      </c>
      <c r="G117" s="50" t="str">
        <f t="shared" si="8"/>
        <v/>
      </c>
      <c r="I117" s="25"/>
      <c r="J117" s="25"/>
      <c r="K117" s="25"/>
      <c r="L117" s="42" t="s">
        <v>173</v>
      </c>
      <c r="M117" s="23"/>
      <c r="N117" s="23"/>
    </row>
    <row r="118" spans="1:14" x14ac:dyDescent="0.25">
      <c r="A118" s="25" t="s">
        <v>169</v>
      </c>
      <c r="B118" s="42" t="s">
        <v>175</v>
      </c>
      <c r="C118" s="168">
        <v>0</v>
      </c>
      <c r="D118" s="102" t="s">
        <v>957</v>
      </c>
      <c r="E118" s="42"/>
      <c r="F118" s="182">
        <f t="shared" si="7"/>
        <v>0</v>
      </c>
      <c r="G118" s="50" t="str">
        <f t="shared" si="8"/>
        <v/>
      </c>
      <c r="L118" s="42" t="s">
        <v>175</v>
      </c>
      <c r="M118" s="23"/>
    </row>
    <row r="119" spans="1:14" x14ac:dyDescent="0.25">
      <c r="A119" s="25" t="s">
        <v>170</v>
      </c>
      <c r="B119" s="42" t="s">
        <v>1293</v>
      </c>
      <c r="C119" s="168">
        <v>0</v>
      </c>
      <c r="D119" s="102" t="s">
        <v>957</v>
      </c>
      <c r="E119" s="42"/>
      <c r="F119" s="182">
        <f t="shared" si="7"/>
        <v>0</v>
      </c>
      <c r="G119" s="50" t="str">
        <f t="shared" si="8"/>
        <v/>
      </c>
      <c r="L119" s="42" t="s">
        <v>1293</v>
      </c>
      <c r="M119" s="23"/>
    </row>
    <row r="120" spans="1:14" x14ac:dyDescent="0.25">
      <c r="A120" s="25" t="s">
        <v>172</v>
      </c>
      <c r="B120" s="42" t="s">
        <v>177</v>
      </c>
      <c r="C120" s="168">
        <v>0</v>
      </c>
      <c r="D120" s="102" t="s">
        <v>957</v>
      </c>
      <c r="E120" s="42"/>
      <c r="F120" s="182">
        <f t="shared" si="7"/>
        <v>0</v>
      </c>
      <c r="G120" s="50" t="str">
        <f t="shared" si="8"/>
        <v/>
      </c>
      <c r="L120" s="42" t="s">
        <v>177</v>
      </c>
      <c r="M120" s="23"/>
    </row>
    <row r="121" spans="1:14" x14ac:dyDescent="0.25">
      <c r="A121" s="25" t="s">
        <v>174</v>
      </c>
      <c r="B121" s="42" t="s">
        <v>1300</v>
      </c>
      <c r="C121" s="168">
        <v>0</v>
      </c>
      <c r="D121" s="102" t="s">
        <v>957</v>
      </c>
      <c r="E121" s="42"/>
      <c r="F121" s="182">
        <f t="shared" ref="F121" si="9">IF($C$129=0,"",IF(C121="[for completion]","",IF(C121="","",C121/$C$129)))</f>
        <v>0</v>
      </c>
      <c r="G121" s="50" t="str">
        <f t="shared" ref="G121" si="10">IF($D$129=0,"",IF(D121="[for completion]","",IF(D121="","",D121/$D$129)))</f>
        <v/>
      </c>
      <c r="L121" s="42"/>
      <c r="M121" s="23"/>
    </row>
    <row r="122" spans="1:14" x14ac:dyDescent="0.25">
      <c r="A122" s="25" t="s">
        <v>176</v>
      </c>
      <c r="B122" s="42" t="s">
        <v>179</v>
      </c>
      <c r="C122" s="168">
        <v>0</v>
      </c>
      <c r="D122" s="102" t="s">
        <v>957</v>
      </c>
      <c r="E122" s="42"/>
      <c r="F122" s="182">
        <f t="shared" si="7"/>
        <v>0</v>
      </c>
      <c r="G122" s="50" t="str">
        <f t="shared" si="8"/>
        <v/>
      </c>
      <c r="L122" s="42" t="s">
        <v>179</v>
      </c>
      <c r="M122" s="23"/>
    </row>
    <row r="123" spans="1:14" x14ac:dyDescent="0.25">
      <c r="A123" s="25" t="s">
        <v>178</v>
      </c>
      <c r="B123" s="42" t="s">
        <v>166</v>
      </c>
      <c r="C123" s="168">
        <v>0</v>
      </c>
      <c r="D123" s="102" t="s">
        <v>957</v>
      </c>
      <c r="E123" s="42"/>
      <c r="F123" s="182">
        <f t="shared" si="7"/>
        <v>0</v>
      </c>
      <c r="G123" s="50" t="str">
        <f t="shared" si="8"/>
        <v/>
      </c>
      <c r="L123" s="42" t="s">
        <v>166</v>
      </c>
      <c r="M123" s="23"/>
    </row>
    <row r="124" spans="1:14" x14ac:dyDescent="0.25">
      <c r="A124" s="25" t="s">
        <v>180</v>
      </c>
      <c r="B124" s="135" t="s">
        <v>1295</v>
      </c>
      <c r="C124" s="168">
        <v>0</v>
      </c>
      <c r="D124" s="102" t="s">
        <v>957</v>
      </c>
      <c r="E124" s="42"/>
      <c r="F124" s="182">
        <f t="shared" si="7"/>
        <v>0</v>
      </c>
      <c r="G124" s="50" t="str">
        <f t="shared" si="8"/>
        <v/>
      </c>
      <c r="L124" s="135" t="s">
        <v>1295</v>
      </c>
      <c r="M124" s="23"/>
    </row>
    <row r="125" spans="1:14" x14ac:dyDescent="0.25">
      <c r="A125" s="25" t="s">
        <v>182</v>
      </c>
      <c r="B125" s="42" t="s">
        <v>181</v>
      </c>
      <c r="C125" s="168">
        <v>0</v>
      </c>
      <c r="D125" s="102" t="s">
        <v>957</v>
      </c>
      <c r="E125" s="42"/>
      <c r="F125" s="182">
        <f t="shared" si="7"/>
        <v>0</v>
      </c>
      <c r="G125" s="50" t="str">
        <f t="shared" si="8"/>
        <v/>
      </c>
      <c r="L125" s="42" t="s">
        <v>181</v>
      </c>
      <c r="M125" s="23"/>
    </row>
    <row r="126" spans="1:14" x14ac:dyDescent="0.25">
      <c r="A126" s="25" t="s">
        <v>184</v>
      </c>
      <c r="B126" s="42" t="s">
        <v>183</v>
      </c>
      <c r="C126" s="168">
        <v>0</v>
      </c>
      <c r="D126" s="102" t="s">
        <v>957</v>
      </c>
      <c r="E126" s="42"/>
      <c r="F126" s="182">
        <f t="shared" si="7"/>
        <v>0</v>
      </c>
      <c r="G126" s="50" t="str">
        <f t="shared" si="8"/>
        <v/>
      </c>
      <c r="H126" s="54"/>
      <c r="L126" s="42" t="s">
        <v>183</v>
      </c>
      <c r="M126" s="23"/>
    </row>
    <row r="127" spans="1:14" x14ac:dyDescent="0.25">
      <c r="A127" s="25" t="s">
        <v>185</v>
      </c>
      <c r="B127" s="42" t="s">
        <v>1294</v>
      </c>
      <c r="C127" s="164">
        <v>73.086049349999996</v>
      </c>
      <c r="D127" s="102" t="s">
        <v>957</v>
      </c>
      <c r="E127" s="42"/>
      <c r="F127" s="166">
        <f t="shared" ref="F127" si="11">IF($C$129=0,"",IF(C127="[for completion]","",IF(C127="","",C127/$C$129)))</f>
        <v>4.7444141501841435E-3</v>
      </c>
      <c r="G127" s="50" t="str">
        <f t="shared" ref="G127" si="12">IF($D$129=0,"",IF(D127="[for completion]","",IF(D127="","",D127/$D$129)))</f>
        <v/>
      </c>
      <c r="H127" s="23"/>
      <c r="L127" s="42" t="s">
        <v>1294</v>
      </c>
      <c r="M127" s="23"/>
    </row>
    <row r="128" spans="1:14" x14ac:dyDescent="0.25">
      <c r="A128" s="25" t="s">
        <v>1296</v>
      </c>
      <c r="B128" s="42" t="s">
        <v>94</v>
      </c>
      <c r="C128" s="168">
        <v>0</v>
      </c>
      <c r="D128" s="102" t="s">
        <v>957</v>
      </c>
      <c r="E128" s="42"/>
      <c r="F128" s="182">
        <f t="shared" si="7"/>
        <v>0</v>
      </c>
      <c r="G128" s="50" t="str">
        <f t="shared" si="8"/>
        <v/>
      </c>
      <c r="H128" s="23"/>
      <c r="L128" s="23"/>
      <c r="M128" s="23"/>
    </row>
    <row r="129" spans="1:14" x14ac:dyDescent="0.25">
      <c r="A129" s="25" t="s">
        <v>1299</v>
      </c>
      <c r="B129" s="58" t="s">
        <v>96</v>
      </c>
      <c r="C129" s="164">
        <f>SUM(C112:C128)</f>
        <v>15404.65208906</v>
      </c>
      <c r="D129" s="25">
        <f>SUM(D112:D128)</f>
        <v>0</v>
      </c>
      <c r="E129" s="42"/>
      <c r="F129" s="61">
        <f>SUM(F112:F128)</f>
        <v>1</v>
      </c>
      <c r="G129" s="61">
        <f>SUM(G112:G128)</f>
        <v>0</v>
      </c>
      <c r="H129" s="23"/>
      <c r="L129" s="23"/>
      <c r="M129" s="23"/>
    </row>
    <row r="130" spans="1:14" outlineLevel="1" x14ac:dyDescent="0.25">
      <c r="A130" s="25" t="s">
        <v>186</v>
      </c>
      <c r="B130" s="53" t="s">
        <v>98</v>
      </c>
      <c r="E130" s="42"/>
      <c r="F130" s="50"/>
      <c r="G130" s="50" t="str">
        <f>IF($D$129=0,"",IF(D130="[for completion]","",IF(D130="","",D130/$D$129)))</f>
        <v/>
      </c>
      <c r="H130" s="23"/>
      <c r="L130" s="23"/>
      <c r="M130" s="23"/>
    </row>
    <row r="131" spans="1:14" outlineLevel="1" x14ac:dyDescent="0.25">
      <c r="A131" s="25" t="s">
        <v>187</v>
      </c>
      <c r="B131" s="53" t="s">
        <v>98</v>
      </c>
      <c r="E131" s="42"/>
      <c r="F131" s="50"/>
      <c r="G131" s="50" t="str">
        <f t="shared" ref="G131:G136" si="13">IF($D$129=0,"",IF(D131="[for completion]","",D131/$D$129))</f>
        <v/>
      </c>
      <c r="H131" s="23"/>
      <c r="L131" s="23"/>
      <c r="M131" s="23"/>
    </row>
    <row r="132" spans="1:14" outlineLevel="1" x14ac:dyDescent="0.25">
      <c r="A132" s="25" t="s">
        <v>188</v>
      </c>
      <c r="B132" s="53" t="s">
        <v>98</v>
      </c>
      <c r="E132" s="42"/>
      <c r="F132" s="50"/>
      <c r="G132" s="50" t="str">
        <f t="shared" si="13"/>
        <v/>
      </c>
      <c r="H132" s="23"/>
      <c r="L132" s="23"/>
      <c r="M132" s="23"/>
    </row>
    <row r="133" spans="1:14" outlineLevel="1" x14ac:dyDescent="0.25">
      <c r="A133" s="25" t="s">
        <v>189</v>
      </c>
      <c r="B133" s="53" t="s">
        <v>98</v>
      </c>
      <c r="E133" s="42"/>
      <c r="F133" s="50"/>
      <c r="G133" s="50" t="str">
        <f t="shared" si="13"/>
        <v/>
      </c>
      <c r="H133" s="23"/>
      <c r="L133" s="23"/>
      <c r="M133" s="23"/>
    </row>
    <row r="134" spans="1:14" outlineLevel="1" x14ac:dyDescent="0.25">
      <c r="A134" s="25" t="s">
        <v>190</v>
      </c>
      <c r="B134" s="53" t="s">
        <v>98</v>
      </c>
      <c r="E134" s="42"/>
      <c r="F134" s="50"/>
      <c r="G134" s="50" t="str">
        <f t="shared" si="13"/>
        <v/>
      </c>
      <c r="H134" s="23"/>
      <c r="L134" s="23"/>
      <c r="M134" s="23"/>
    </row>
    <row r="135" spans="1:14" outlineLevel="1" x14ac:dyDescent="0.25">
      <c r="A135" s="25" t="s">
        <v>191</v>
      </c>
      <c r="B135" s="53" t="s">
        <v>98</v>
      </c>
      <c r="E135" s="42"/>
      <c r="F135" s="50"/>
      <c r="G135" s="50" t="str">
        <f t="shared" si="13"/>
        <v/>
      </c>
      <c r="H135" s="23"/>
      <c r="L135" s="23"/>
      <c r="M135" s="23"/>
    </row>
    <row r="136" spans="1:14" outlineLevel="1" x14ac:dyDescent="0.25">
      <c r="A136" s="25" t="s">
        <v>192</v>
      </c>
      <c r="B136" s="53" t="s">
        <v>98</v>
      </c>
      <c r="E136" s="42"/>
      <c r="F136" s="50"/>
      <c r="G136" s="50" t="str">
        <f t="shared" si="13"/>
        <v/>
      </c>
      <c r="H136" s="23"/>
      <c r="L136" s="23"/>
      <c r="M136" s="23"/>
    </row>
    <row r="137" spans="1:14" ht="15" customHeight="1" x14ac:dyDescent="0.25">
      <c r="A137" s="44"/>
      <c r="B137" s="45" t="s">
        <v>193</v>
      </c>
      <c r="C137" s="47" t="s">
        <v>157</v>
      </c>
      <c r="D137" s="47" t="s">
        <v>158</v>
      </c>
      <c r="E137" s="46"/>
      <c r="F137" s="47" t="s">
        <v>159</v>
      </c>
      <c r="G137" s="47" t="s">
        <v>160</v>
      </c>
      <c r="H137" s="23"/>
      <c r="L137" s="23"/>
      <c r="M137" s="23"/>
    </row>
    <row r="138" spans="1:14" s="60" customFormat="1" x14ac:dyDescent="0.25">
      <c r="A138" s="25" t="s">
        <v>194</v>
      </c>
      <c r="B138" s="42" t="s">
        <v>162</v>
      </c>
      <c r="C138" s="164">
        <v>2456.5527059999999</v>
      </c>
      <c r="D138" s="102" t="s">
        <v>957</v>
      </c>
      <c r="E138" s="50"/>
      <c r="F138" s="182">
        <f>IF($C$155=0,"",IF(C138="[for completion]","",IF(C138="","",C138/$C$155)))</f>
        <v>1</v>
      </c>
      <c r="G138" s="50" t="str">
        <f>IF($D$155=0,"",IF(D138="[for completion]","",IF(D138="","",D138/$D$155)))</f>
        <v/>
      </c>
      <c r="H138" s="23"/>
      <c r="I138" s="25"/>
      <c r="J138" s="25"/>
      <c r="K138" s="25"/>
      <c r="L138" s="23"/>
      <c r="M138" s="23"/>
      <c r="N138" s="23"/>
    </row>
    <row r="139" spans="1:14" s="60" customFormat="1" x14ac:dyDescent="0.25">
      <c r="A139" s="25" t="s">
        <v>195</v>
      </c>
      <c r="B139" s="42" t="s">
        <v>1290</v>
      </c>
      <c r="C139" s="25">
        <v>0</v>
      </c>
      <c r="D139" s="102" t="s">
        <v>957</v>
      </c>
      <c r="E139" s="50"/>
      <c r="F139" s="182">
        <f t="shared" ref="F139:F146" si="14">IF($C$155=0,"",IF(C139="[for completion]","",IF(C139="","",C139/$C$155)))</f>
        <v>0</v>
      </c>
      <c r="G139" s="50" t="str">
        <f t="shared" ref="G139:G146" si="15">IF($D$155=0,"",IF(D139="[for completion]","",IF(D139="","",D139/$D$155)))</f>
        <v/>
      </c>
      <c r="H139" s="23"/>
      <c r="I139" s="25"/>
      <c r="J139" s="25"/>
      <c r="K139" s="25"/>
      <c r="L139" s="23"/>
      <c r="M139" s="23"/>
      <c r="N139" s="23"/>
    </row>
    <row r="140" spans="1:14" s="60" customFormat="1" x14ac:dyDescent="0.25">
      <c r="A140" s="25" t="s">
        <v>196</v>
      </c>
      <c r="B140" s="42" t="s">
        <v>171</v>
      </c>
      <c r="C140" s="25">
        <v>0</v>
      </c>
      <c r="D140" s="102" t="s">
        <v>957</v>
      </c>
      <c r="E140" s="50"/>
      <c r="F140" s="182">
        <f t="shared" si="14"/>
        <v>0</v>
      </c>
      <c r="G140" s="50" t="str">
        <f t="shared" si="15"/>
        <v/>
      </c>
      <c r="H140" s="23"/>
      <c r="I140" s="25"/>
      <c r="J140" s="25"/>
      <c r="K140" s="25"/>
      <c r="L140" s="23"/>
      <c r="M140" s="23"/>
      <c r="N140" s="23"/>
    </row>
    <row r="141" spans="1:14" s="60" customFormat="1" x14ac:dyDescent="0.25">
      <c r="A141" s="25" t="s">
        <v>197</v>
      </c>
      <c r="B141" s="42" t="s">
        <v>1291</v>
      </c>
      <c r="C141" s="25">
        <v>0</v>
      </c>
      <c r="D141" s="102" t="s">
        <v>957</v>
      </c>
      <c r="E141" s="50"/>
      <c r="F141" s="182">
        <f t="shared" si="14"/>
        <v>0</v>
      </c>
      <c r="G141" s="50" t="str">
        <f t="shared" si="15"/>
        <v/>
      </c>
      <c r="H141" s="23"/>
      <c r="I141" s="25"/>
      <c r="J141" s="25"/>
      <c r="K141" s="25"/>
      <c r="L141" s="23"/>
      <c r="M141" s="23"/>
      <c r="N141" s="23"/>
    </row>
    <row r="142" spans="1:14" s="60" customFormat="1" x14ac:dyDescent="0.25">
      <c r="A142" s="25" t="s">
        <v>198</v>
      </c>
      <c r="B142" s="42" t="s">
        <v>1292</v>
      </c>
      <c r="C142" s="25">
        <v>0</v>
      </c>
      <c r="D142" s="102" t="s">
        <v>957</v>
      </c>
      <c r="E142" s="50"/>
      <c r="F142" s="182">
        <f t="shared" si="14"/>
        <v>0</v>
      </c>
      <c r="G142" s="50" t="str">
        <f t="shared" si="15"/>
        <v/>
      </c>
      <c r="H142" s="23"/>
      <c r="I142" s="25"/>
      <c r="J142" s="25"/>
      <c r="K142" s="25"/>
      <c r="L142" s="23"/>
      <c r="M142" s="23"/>
      <c r="N142" s="23"/>
    </row>
    <row r="143" spans="1:14" s="60" customFormat="1" x14ac:dyDescent="0.25">
      <c r="A143" s="25" t="s">
        <v>199</v>
      </c>
      <c r="B143" s="42" t="s">
        <v>173</v>
      </c>
      <c r="C143" s="102">
        <v>0</v>
      </c>
      <c r="D143" s="102" t="s">
        <v>957</v>
      </c>
      <c r="E143" s="42"/>
      <c r="F143" s="182">
        <f t="shared" si="14"/>
        <v>0</v>
      </c>
      <c r="G143" s="50" t="str">
        <f t="shared" si="15"/>
        <v/>
      </c>
      <c r="H143" s="23"/>
      <c r="I143" s="25"/>
      <c r="J143" s="25"/>
      <c r="K143" s="25"/>
      <c r="L143" s="23"/>
      <c r="M143" s="23"/>
      <c r="N143" s="23"/>
    </row>
    <row r="144" spans="1:14" x14ac:dyDescent="0.25">
      <c r="A144" s="25" t="s">
        <v>200</v>
      </c>
      <c r="B144" s="42" t="s">
        <v>175</v>
      </c>
      <c r="C144" s="102">
        <v>0</v>
      </c>
      <c r="D144" s="102" t="s">
        <v>957</v>
      </c>
      <c r="E144" s="42"/>
      <c r="F144" s="182">
        <f t="shared" si="14"/>
        <v>0</v>
      </c>
      <c r="G144" s="50" t="str">
        <f t="shared" si="15"/>
        <v/>
      </c>
      <c r="H144" s="23"/>
      <c r="L144" s="23"/>
      <c r="M144" s="23"/>
    </row>
    <row r="145" spans="1:13" x14ac:dyDescent="0.25">
      <c r="A145" s="25" t="s">
        <v>201</v>
      </c>
      <c r="B145" s="42" t="s">
        <v>1293</v>
      </c>
      <c r="C145" s="102">
        <v>0</v>
      </c>
      <c r="D145" s="102" t="s">
        <v>957</v>
      </c>
      <c r="E145" s="42"/>
      <c r="F145" s="182">
        <f t="shared" si="14"/>
        <v>0</v>
      </c>
      <c r="G145" s="50" t="str">
        <f t="shared" si="15"/>
        <v/>
      </c>
      <c r="H145" s="23"/>
      <c r="L145" s="23"/>
      <c r="M145" s="23"/>
    </row>
    <row r="146" spans="1:13" x14ac:dyDescent="0.25">
      <c r="A146" s="25" t="s">
        <v>202</v>
      </c>
      <c r="B146" s="42" t="s">
        <v>177</v>
      </c>
      <c r="C146" s="102">
        <v>0</v>
      </c>
      <c r="D146" s="102" t="s">
        <v>957</v>
      </c>
      <c r="E146" s="42"/>
      <c r="F146" s="182">
        <f t="shared" si="14"/>
        <v>0</v>
      </c>
      <c r="G146" s="50" t="str">
        <f t="shared" si="15"/>
        <v/>
      </c>
      <c r="H146" s="23"/>
      <c r="L146" s="23"/>
      <c r="M146" s="23"/>
    </row>
    <row r="147" spans="1:13" x14ac:dyDescent="0.25">
      <c r="A147" s="25" t="s">
        <v>203</v>
      </c>
      <c r="B147" s="42" t="s">
        <v>1300</v>
      </c>
      <c r="C147" s="102">
        <v>0</v>
      </c>
      <c r="D147" s="102" t="s">
        <v>957</v>
      </c>
      <c r="E147" s="42"/>
      <c r="F147" s="182">
        <f t="shared" ref="F147" si="16">IF($C$155=0,"",IF(C147="[for completion]","",IF(C147="","",C147/$C$155)))</f>
        <v>0</v>
      </c>
      <c r="G147" s="50" t="str">
        <f t="shared" ref="G147" si="17">IF($D$155=0,"",IF(D147="[for completion]","",IF(D147="","",D147/$D$155)))</f>
        <v/>
      </c>
      <c r="H147" s="23"/>
      <c r="L147" s="23"/>
      <c r="M147" s="23"/>
    </row>
    <row r="148" spans="1:13" x14ac:dyDescent="0.25">
      <c r="A148" s="25" t="s">
        <v>204</v>
      </c>
      <c r="B148" s="42" t="s">
        <v>179</v>
      </c>
      <c r="C148" s="102">
        <v>0</v>
      </c>
      <c r="D148" s="102" t="s">
        <v>957</v>
      </c>
      <c r="E148" s="42"/>
      <c r="F148" s="182">
        <f t="shared" ref="F148:F154" si="18">IF($C$155=0,"",IF(C148="[for completion]","",IF(C148="","",C148/$C$155)))</f>
        <v>0</v>
      </c>
      <c r="G148" s="50" t="str">
        <f t="shared" ref="G148:G154" si="19">IF($D$155=0,"",IF(D148="[for completion]","",IF(D148="","",D148/$D$155)))</f>
        <v/>
      </c>
      <c r="H148" s="23"/>
      <c r="L148" s="23"/>
      <c r="M148" s="23"/>
    </row>
    <row r="149" spans="1:13" x14ac:dyDescent="0.25">
      <c r="A149" s="25" t="s">
        <v>205</v>
      </c>
      <c r="B149" s="42" t="s">
        <v>166</v>
      </c>
      <c r="C149" s="102">
        <v>0</v>
      </c>
      <c r="D149" s="102" t="s">
        <v>957</v>
      </c>
      <c r="E149" s="42"/>
      <c r="F149" s="182">
        <f t="shared" si="18"/>
        <v>0</v>
      </c>
      <c r="G149" s="50" t="str">
        <f t="shared" si="19"/>
        <v/>
      </c>
      <c r="H149" s="23"/>
      <c r="L149" s="23"/>
      <c r="M149" s="23"/>
    </row>
    <row r="150" spans="1:13" x14ac:dyDescent="0.25">
      <c r="A150" s="25" t="s">
        <v>206</v>
      </c>
      <c r="B150" s="135" t="s">
        <v>1295</v>
      </c>
      <c r="C150" s="102">
        <v>0</v>
      </c>
      <c r="D150" s="102" t="s">
        <v>957</v>
      </c>
      <c r="E150" s="42"/>
      <c r="F150" s="182">
        <f t="shared" si="18"/>
        <v>0</v>
      </c>
      <c r="G150" s="50" t="str">
        <f t="shared" si="19"/>
        <v/>
      </c>
      <c r="H150" s="23"/>
      <c r="L150" s="23"/>
      <c r="M150" s="23"/>
    </row>
    <row r="151" spans="1:13" x14ac:dyDescent="0.25">
      <c r="A151" s="25" t="s">
        <v>207</v>
      </c>
      <c r="B151" s="42" t="s">
        <v>181</v>
      </c>
      <c r="C151" s="102">
        <v>0</v>
      </c>
      <c r="D151" s="102" t="s">
        <v>957</v>
      </c>
      <c r="E151" s="42"/>
      <c r="F151" s="182">
        <f t="shared" si="18"/>
        <v>0</v>
      </c>
      <c r="G151" s="50" t="str">
        <f t="shared" si="19"/>
        <v/>
      </c>
      <c r="H151" s="23"/>
      <c r="L151" s="23"/>
      <c r="M151" s="23"/>
    </row>
    <row r="152" spans="1:13" x14ac:dyDescent="0.25">
      <c r="A152" s="25" t="s">
        <v>208</v>
      </c>
      <c r="B152" s="42" t="s">
        <v>183</v>
      </c>
      <c r="C152" s="102">
        <v>0</v>
      </c>
      <c r="D152" s="102" t="s">
        <v>957</v>
      </c>
      <c r="E152" s="42"/>
      <c r="F152" s="182">
        <f t="shared" si="18"/>
        <v>0</v>
      </c>
      <c r="G152" s="50" t="str">
        <f t="shared" si="19"/>
        <v/>
      </c>
      <c r="H152" s="23"/>
      <c r="L152" s="23"/>
      <c r="M152" s="23"/>
    </row>
    <row r="153" spans="1:13" x14ac:dyDescent="0.25">
      <c r="A153" s="25" t="s">
        <v>209</v>
      </c>
      <c r="B153" s="42" t="s">
        <v>1294</v>
      </c>
      <c r="C153" s="102">
        <v>0</v>
      </c>
      <c r="D153" s="102" t="s">
        <v>957</v>
      </c>
      <c r="E153" s="42"/>
      <c r="F153" s="182">
        <f t="shared" si="18"/>
        <v>0</v>
      </c>
      <c r="G153" s="50" t="str">
        <f t="shared" si="19"/>
        <v/>
      </c>
      <c r="H153" s="23"/>
      <c r="L153" s="23"/>
      <c r="M153" s="23"/>
    </row>
    <row r="154" spans="1:13" x14ac:dyDescent="0.25">
      <c r="A154" s="25" t="s">
        <v>1297</v>
      </c>
      <c r="B154" s="42" t="s">
        <v>94</v>
      </c>
      <c r="C154" s="102">
        <v>0</v>
      </c>
      <c r="D154" s="102" t="s">
        <v>957</v>
      </c>
      <c r="E154" s="42"/>
      <c r="F154" s="182">
        <f t="shared" si="18"/>
        <v>0</v>
      </c>
      <c r="G154" s="50" t="str">
        <f t="shared" si="19"/>
        <v/>
      </c>
      <c r="H154" s="23"/>
      <c r="L154" s="23"/>
      <c r="M154" s="23"/>
    </row>
    <row r="155" spans="1:13" x14ac:dyDescent="0.25">
      <c r="A155" s="25" t="s">
        <v>1301</v>
      </c>
      <c r="B155" s="58" t="s">
        <v>96</v>
      </c>
      <c r="C155" s="164">
        <f>SUM(C138:C154)</f>
        <v>2456.5527059999999</v>
      </c>
      <c r="D155" s="25">
        <f>SUM(D138:D154)</f>
        <v>0</v>
      </c>
      <c r="E155" s="42"/>
      <c r="F155" s="61">
        <f>SUM(F138:F154)</f>
        <v>1</v>
      </c>
      <c r="G155" s="61">
        <f>SUM(G138:G154)</f>
        <v>0</v>
      </c>
      <c r="H155" s="23"/>
      <c r="L155" s="23"/>
      <c r="M155" s="23"/>
    </row>
    <row r="156" spans="1:13" outlineLevel="1" x14ac:dyDescent="0.25">
      <c r="A156" s="25" t="s">
        <v>210</v>
      </c>
      <c r="B156" s="53" t="s">
        <v>98</v>
      </c>
      <c r="E156" s="42"/>
      <c r="F156" s="50" t="str">
        <f>IF($C$155=0,"",IF(C156="[for completion]","",IF(C156="","",C156/$C$155)))</f>
        <v/>
      </c>
      <c r="G156" s="50" t="str">
        <f>IF($D$155=0,"",IF(D156="[for completion]","",IF(D156="","",D156/$D$155)))</f>
        <v/>
      </c>
      <c r="H156" s="23"/>
      <c r="L156" s="23"/>
      <c r="M156" s="23"/>
    </row>
    <row r="157" spans="1:13" outlineLevel="1" x14ac:dyDescent="0.25">
      <c r="A157" s="25" t="s">
        <v>211</v>
      </c>
      <c r="B157" s="53" t="s">
        <v>98</v>
      </c>
      <c r="E157" s="42"/>
      <c r="F157" s="50" t="str">
        <f t="shared" ref="F157:F162" si="20">IF($C$155=0,"",IF(C157="[for completion]","",IF(C157="","",C157/$C$155)))</f>
        <v/>
      </c>
      <c r="G157" s="50" t="str">
        <f t="shared" ref="G157:G162" si="21">IF($D$155=0,"",IF(D157="[for completion]","",IF(D157="","",D157/$D$155)))</f>
        <v/>
      </c>
      <c r="H157" s="23"/>
      <c r="L157" s="23"/>
      <c r="M157" s="23"/>
    </row>
    <row r="158" spans="1:13" outlineLevel="1" x14ac:dyDescent="0.25">
      <c r="A158" s="25" t="s">
        <v>212</v>
      </c>
      <c r="B158" s="53" t="s">
        <v>98</v>
      </c>
      <c r="E158" s="42"/>
      <c r="F158" s="50" t="str">
        <f t="shared" si="20"/>
        <v/>
      </c>
      <c r="G158" s="50" t="str">
        <f t="shared" si="21"/>
        <v/>
      </c>
      <c r="H158" s="23"/>
      <c r="L158" s="23"/>
      <c r="M158" s="23"/>
    </row>
    <row r="159" spans="1:13" outlineLevel="1" x14ac:dyDescent="0.25">
      <c r="A159" s="25" t="s">
        <v>213</v>
      </c>
      <c r="B159" s="53" t="s">
        <v>98</v>
      </c>
      <c r="E159" s="42"/>
      <c r="F159" s="50" t="str">
        <f t="shared" si="20"/>
        <v/>
      </c>
      <c r="G159" s="50" t="str">
        <f t="shared" si="21"/>
        <v/>
      </c>
      <c r="H159" s="23"/>
      <c r="L159" s="23"/>
      <c r="M159" s="23"/>
    </row>
    <row r="160" spans="1:13" outlineLevel="1" x14ac:dyDescent="0.25">
      <c r="A160" s="25" t="s">
        <v>214</v>
      </c>
      <c r="B160" s="53" t="s">
        <v>98</v>
      </c>
      <c r="E160" s="42"/>
      <c r="F160" s="50" t="str">
        <f t="shared" si="20"/>
        <v/>
      </c>
      <c r="G160" s="50" t="str">
        <f t="shared" si="21"/>
        <v/>
      </c>
      <c r="H160" s="23"/>
      <c r="L160" s="23"/>
      <c r="M160" s="23"/>
    </row>
    <row r="161" spans="1:13" outlineLevel="1" x14ac:dyDescent="0.25">
      <c r="A161" s="25" t="s">
        <v>215</v>
      </c>
      <c r="B161" s="53" t="s">
        <v>98</v>
      </c>
      <c r="E161" s="42"/>
      <c r="F161" s="50" t="str">
        <f t="shared" si="20"/>
        <v/>
      </c>
      <c r="G161" s="50" t="str">
        <f t="shared" si="21"/>
        <v/>
      </c>
      <c r="H161" s="23"/>
      <c r="L161" s="23"/>
      <c r="M161" s="23"/>
    </row>
    <row r="162" spans="1:13" outlineLevel="1" x14ac:dyDescent="0.25">
      <c r="A162" s="25" t="s">
        <v>216</v>
      </c>
      <c r="B162" s="53" t="s">
        <v>98</v>
      </c>
      <c r="E162" s="42"/>
      <c r="F162" s="50" t="str">
        <f t="shared" si="20"/>
        <v/>
      </c>
      <c r="G162" s="50" t="str">
        <f t="shared" si="21"/>
        <v/>
      </c>
      <c r="H162" s="23"/>
      <c r="L162" s="23"/>
      <c r="M162" s="23"/>
    </row>
    <row r="163" spans="1:13" ht="15" customHeight="1" x14ac:dyDescent="0.25">
      <c r="A163" s="44"/>
      <c r="B163" s="45" t="s">
        <v>217</v>
      </c>
      <c r="C163" s="92" t="s">
        <v>157</v>
      </c>
      <c r="D163" s="92" t="s">
        <v>158</v>
      </c>
      <c r="E163" s="46"/>
      <c r="F163" s="92" t="s">
        <v>159</v>
      </c>
      <c r="G163" s="92" t="s">
        <v>160</v>
      </c>
      <c r="H163" s="23"/>
      <c r="L163" s="23"/>
      <c r="M163" s="23"/>
    </row>
    <row r="164" spans="1:13" x14ac:dyDescent="0.25">
      <c r="A164" s="25" t="s">
        <v>219</v>
      </c>
      <c r="B164" s="23" t="s">
        <v>220</v>
      </c>
      <c r="C164" s="164">
        <v>2456.5527059999999</v>
      </c>
      <c r="D164" s="102" t="s">
        <v>957</v>
      </c>
      <c r="E164" s="62"/>
      <c r="F164" s="182">
        <f>IF($C$167=0,"",IF(C164="[for completion]","",IF(C164="","",C164/$C$167)))</f>
        <v>1</v>
      </c>
      <c r="G164" s="50" t="str">
        <f>IF($D$167=0,"",IF(D164="[for completion]","",IF(D164="","",D164/$D$167)))</f>
        <v/>
      </c>
      <c r="H164" s="23"/>
      <c r="L164" s="23"/>
      <c r="M164" s="23"/>
    </row>
    <row r="165" spans="1:13" x14ac:dyDescent="0.25">
      <c r="A165" s="25" t="s">
        <v>221</v>
      </c>
      <c r="B165" s="23" t="s">
        <v>222</v>
      </c>
      <c r="C165" s="25">
        <v>0</v>
      </c>
      <c r="D165" s="102" t="s">
        <v>957</v>
      </c>
      <c r="E165" s="62"/>
      <c r="F165" s="182">
        <f t="shared" ref="F165:F166" si="22">IF($C$167=0,"",IF(C165="[for completion]","",IF(C165="","",C165/$C$167)))</f>
        <v>0</v>
      </c>
      <c r="G165" s="50" t="str">
        <f t="shared" ref="G165:G166" si="23">IF($D$167=0,"",IF(D165="[for completion]","",IF(D165="","",D165/$D$167)))</f>
        <v/>
      </c>
      <c r="H165" s="23"/>
      <c r="L165" s="23"/>
      <c r="M165" s="23"/>
    </row>
    <row r="166" spans="1:13" x14ac:dyDescent="0.25">
      <c r="A166" s="25" t="s">
        <v>223</v>
      </c>
      <c r="B166" s="23" t="s">
        <v>94</v>
      </c>
      <c r="C166" s="25">
        <v>0</v>
      </c>
      <c r="D166" s="102" t="s">
        <v>957</v>
      </c>
      <c r="E166" s="62"/>
      <c r="F166" s="182">
        <f t="shared" si="22"/>
        <v>0</v>
      </c>
      <c r="G166" s="50" t="str">
        <f t="shared" si="23"/>
        <v/>
      </c>
      <c r="H166" s="23"/>
      <c r="L166" s="23"/>
      <c r="M166" s="23"/>
    </row>
    <row r="167" spans="1:13" x14ac:dyDescent="0.25">
      <c r="A167" s="25" t="s">
        <v>224</v>
      </c>
      <c r="B167" s="63" t="s">
        <v>96</v>
      </c>
      <c r="C167" s="164">
        <f>SUM(C164:C166)</f>
        <v>2456.5527059999999</v>
      </c>
      <c r="D167" s="23">
        <f>SUM(D164:D166)</f>
        <v>0</v>
      </c>
      <c r="E167" s="62"/>
      <c r="F167" s="62">
        <f>SUM(F164:F166)</f>
        <v>1</v>
      </c>
      <c r="G167" s="62">
        <f>SUM(G164:G166)</f>
        <v>0</v>
      </c>
      <c r="H167" s="23"/>
      <c r="L167" s="23"/>
      <c r="M167" s="23"/>
    </row>
    <row r="168" spans="1:13" outlineLevel="1" x14ac:dyDescent="0.25">
      <c r="A168" s="25" t="s">
        <v>225</v>
      </c>
      <c r="B168" s="63"/>
      <c r="C168" s="23"/>
      <c r="D168" s="23"/>
      <c r="E168" s="62"/>
      <c r="F168" s="62"/>
      <c r="G168" s="21"/>
      <c r="H168" s="23"/>
      <c r="L168" s="23"/>
      <c r="M168" s="23"/>
    </row>
    <row r="169" spans="1:13" outlineLevel="1" x14ac:dyDescent="0.25">
      <c r="A169" s="25" t="s">
        <v>226</v>
      </c>
      <c r="B169" s="63"/>
      <c r="C169" s="23"/>
      <c r="D169" s="23"/>
      <c r="E169" s="62"/>
      <c r="F169" s="62"/>
      <c r="G169" s="21"/>
      <c r="H169" s="23"/>
      <c r="L169" s="23"/>
      <c r="M169" s="23"/>
    </row>
    <row r="170" spans="1:13" outlineLevel="1" x14ac:dyDescent="0.25">
      <c r="A170" s="25" t="s">
        <v>227</v>
      </c>
      <c r="B170" s="63"/>
      <c r="C170" s="23"/>
      <c r="D170" s="23"/>
      <c r="E170" s="62"/>
      <c r="F170" s="62"/>
      <c r="G170" s="21"/>
      <c r="H170" s="23"/>
      <c r="L170" s="23"/>
      <c r="M170" s="23"/>
    </row>
    <row r="171" spans="1:13" outlineLevel="1" x14ac:dyDescent="0.25">
      <c r="A171" s="25" t="s">
        <v>228</v>
      </c>
      <c r="B171" s="63"/>
      <c r="C171" s="23"/>
      <c r="D171" s="23"/>
      <c r="E171" s="62"/>
      <c r="F171" s="62"/>
      <c r="G171" s="21"/>
      <c r="H171" s="23"/>
      <c r="L171" s="23"/>
      <c r="M171" s="23"/>
    </row>
    <row r="172" spans="1:13" outlineLevel="1" x14ac:dyDescent="0.25">
      <c r="A172" s="25" t="s">
        <v>229</v>
      </c>
      <c r="B172" s="63"/>
      <c r="C172" s="23"/>
      <c r="D172" s="23"/>
      <c r="E172" s="62"/>
      <c r="F172" s="62"/>
      <c r="G172" s="21"/>
      <c r="H172" s="23"/>
      <c r="L172" s="23"/>
      <c r="M172" s="23"/>
    </row>
    <row r="173" spans="1:13" ht="15" customHeight="1" x14ac:dyDescent="0.25">
      <c r="A173" s="44"/>
      <c r="B173" s="45" t="s">
        <v>230</v>
      </c>
      <c r="C173" s="44" t="s">
        <v>61</v>
      </c>
      <c r="D173" s="44"/>
      <c r="E173" s="46"/>
      <c r="F173" s="47" t="s">
        <v>231</v>
      </c>
      <c r="G173" s="47"/>
      <c r="H173" s="23"/>
      <c r="L173" s="23"/>
      <c r="M173" s="23"/>
    </row>
    <row r="174" spans="1:13" ht="15" customHeight="1" x14ac:dyDescent="0.25">
      <c r="A174" s="25" t="s">
        <v>232</v>
      </c>
      <c r="B174" s="42" t="s">
        <v>233</v>
      </c>
      <c r="C174" s="25">
        <v>0</v>
      </c>
      <c r="D174" s="39"/>
      <c r="E174" s="31"/>
      <c r="F174" s="50" t="str">
        <f>IF($C$179=0,"",IF(C174="[for completion]","",C174/$C$179))</f>
        <v/>
      </c>
      <c r="G174" s="50"/>
      <c r="H174" s="23"/>
      <c r="L174" s="23"/>
      <c r="M174" s="23"/>
    </row>
    <row r="175" spans="1:13" ht="30.75" customHeight="1" x14ac:dyDescent="0.25">
      <c r="A175" s="25" t="s">
        <v>9</v>
      </c>
      <c r="B175" s="42" t="s">
        <v>1132</v>
      </c>
      <c r="C175" s="102">
        <v>0</v>
      </c>
      <c r="E175" s="52"/>
      <c r="F175" s="50" t="str">
        <f>IF($C$179=0,"",IF(C175="[for completion]","",C175/$C$179))</f>
        <v/>
      </c>
      <c r="G175" s="50"/>
      <c r="H175" s="23"/>
      <c r="L175" s="23"/>
      <c r="M175" s="23"/>
    </row>
    <row r="176" spans="1:13" x14ac:dyDescent="0.25">
      <c r="A176" s="25" t="s">
        <v>234</v>
      </c>
      <c r="B176" s="42" t="s">
        <v>235</v>
      </c>
      <c r="C176" s="102">
        <v>0</v>
      </c>
      <c r="E176" s="52"/>
      <c r="F176" s="50"/>
      <c r="G176" s="50"/>
      <c r="H176" s="23"/>
      <c r="L176" s="23"/>
      <c r="M176" s="23"/>
    </row>
    <row r="177" spans="1:13" x14ac:dyDescent="0.25">
      <c r="A177" s="25" t="s">
        <v>236</v>
      </c>
      <c r="B177" s="42" t="s">
        <v>237</v>
      </c>
      <c r="C177" s="102">
        <v>0</v>
      </c>
      <c r="E177" s="52"/>
      <c r="F177" s="50" t="str">
        <f t="shared" ref="F177:F187" si="24">IF($C$179=0,"",IF(C177="[for completion]","",C177/$C$179))</f>
        <v/>
      </c>
      <c r="G177" s="50"/>
      <c r="H177" s="23"/>
      <c r="L177" s="23"/>
      <c r="M177" s="23"/>
    </row>
    <row r="178" spans="1:13" x14ac:dyDescent="0.25">
      <c r="A178" s="25" t="s">
        <v>238</v>
      </c>
      <c r="B178" s="42" t="s">
        <v>94</v>
      </c>
      <c r="C178" s="102">
        <v>0</v>
      </c>
      <c r="E178" s="52"/>
      <c r="F178" s="50" t="str">
        <f t="shared" si="24"/>
        <v/>
      </c>
      <c r="G178" s="50"/>
      <c r="H178" s="23"/>
      <c r="L178" s="23"/>
      <c r="M178" s="23"/>
    </row>
    <row r="179" spans="1:13" x14ac:dyDescent="0.25">
      <c r="A179" s="25" t="s">
        <v>10</v>
      </c>
      <c r="B179" s="58" t="s">
        <v>96</v>
      </c>
      <c r="C179" s="42">
        <f>SUM(C174:C178)</f>
        <v>0</v>
      </c>
      <c r="E179" s="52"/>
      <c r="F179" s="52">
        <f>SUM(F174:F178)</f>
        <v>0</v>
      </c>
      <c r="G179" s="50"/>
      <c r="H179" s="23"/>
      <c r="L179" s="23"/>
      <c r="M179" s="23"/>
    </row>
    <row r="180" spans="1:13" outlineLevel="1" x14ac:dyDescent="0.25">
      <c r="A180" s="25" t="s">
        <v>239</v>
      </c>
      <c r="B180" s="64" t="s">
        <v>240</v>
      </c>
      <c r="E180" s="52"/>
      <c r="F180" s="50" t="str">
        <f t="shared" si="24"/>
        <v/>
      </c>
      <c r="G180" s="50"/>
      <c r="H180" s="23"/>
      <c r="L180" s="23"/>
      <c r="M180" s="23"/>
    </row>
    <row r="181" spans="1:13" s="64" customFormat="1" ht="30" outlineLevel="1" x14ac:dyDescent="0.25">
      <c r="A181" s="25" t="s">
        <v>241</v>
      </c>
      <c r="B181" s="64" t="s">
        <v>242</v>
      </c>
      <c r="F181" s="50" t="str">
        <f t="shared" si="24"/>
        <v/>
      </c>
    </row>
    <row r="182" spans="1:13" ht="30" outlineLevel="1" x14ac:dyDescent="0.25">
      <c r="A182" s="25" t="s">
        <v>243</v>
      </c>
      <c r="B182" s="64" t="s">
        <v>244</v>
      </c>
      <c r="E182" s="52"/>
      <c r="F182" s="50" t="str">
        <f t="shared" si="24"/>
        <v/>
      </c>
      <c r="G182" s="50"/>
      <c r="H182" s="23"/>
      <c r="L182" s="23"/>
      <c r="M182" s="23"/>
    </row>
    <row r="183" spans="1:13" outlineLevel="1" x14ac:dyDescent="0.25">
      <c r="A183" s="25" t="s">
        <v>245</v>
      </c>
      <c r="B183" s="64" t="s">
        <v>246</v>
      </c>
      <c r="E183" s="52"/>
      <c r="F183" s="50" t="str">
        <f t="shared" si="24"/>
        <v/>
      </c>
      <c r="G183" s="50"/>
      <c r="H183" s="23"/>
      <c r="L183" s="23"/>
      <c r="M183" s="23"/>
    </row>
    <row r="184" spans="1:13" s="64" customFormat="1" ht="30" outlineLevel="1" x14ac:dyDescent="0.25">
      <c r="A184" s="25" t="s">
        <v>247</v>
      </c>
      <c r="B184" s="64" t="s">
        <v>248</v>
      </c>
      <c r="F184" s="50" t="str">
        <f t="shared" si="24"/>
        <v/>
      </c>
    </row>
    <row r="185" spans="1:13" ht="30" outlineLevel="1" x14ac:dyDescent="0.25">
      <c r="A185" s="25" t="s">
        <v>249</v>
      </c>
      <c r="B185" s="64" t="s">
        <v>250</v>
      </c>
      <c r="E185" s="52"/>
      <c r="F185" s="50" t="str">
        <f t="shared" si="24"/>
        <v/>
      </c>
      <c r="G185" s="50"/>
      <c r="H185" s="23"/>
      <c r="L185" s="23"/>
      <c r="M185" s="23"/>
    </row>
    <row r="186" spans="1:13" outlineLevel="1" x14ac:dyDescent="0.25">
      <c r="A186" s="25" t="s">
        <v>251</v>
      </c>
      <c r="B186" s="64" t="s">
        <v>252</v>
      </c>
      <c r="E186" s="52"/>
      <c r="F186" s="50" t="str">
        <f t="shared" si="24"/>
        <v/>
      </c>
      <c r="G186" s="50"/>
      <c r="H186" s="23"/>
      <c r="L186" s="23"/>
      <c r="M186" s="23"/>
    </row>
    <row r="187" spans="1:13" outlineLevel="1" x14ac:dyDescent="0.25">
      <c r="A187" s="25" t="s">
        <v>253</v>
      </c>
      <c r="B187" s="64" t="s">
        <v>254</v>
      </c>
      <c r="E187" s="52"/>
      <c r="F187" s="50" t="str">
        <f t="shared" si="24"/>
        <v/>
      </c>
      <c r="G187" s="50"/>
      <c r="H187" s="23"/>
      <c r="L187" s="23"/>
      <c r="M187" s="23"/>
    </row>
    <row r="188" spans="1:13" outlineLevel="1" x14ac:dyDescent="0.25">
      <c r="A188" s="25" t="s">
        <v>255</v>
      </c>
      <c r="B188" s="64"/>
      <c r="E188" s="52"/>
      <c r="F188" s="50"/>
      <c r="G188" s="50"/>
      <c r="H188" s="23"/>
      <c r="L188" s="23"/>
      <c r="M188" s="23"/>
    </row>
    <row r="189" spans="1:13" outlineLevel="1" x14ac:dyDescent="0.25">
      <c r="A189" s="25" t="s">
        <v>256</v>
      </c>
      <c r="B189" s="64"/>
      <c r="E189" s="52"/>
      <c r="F189" s="50"/>
      <c r="G189" s="50"/>
      <c r="H189" s="23"/>
      <c r="L189" s="23"/>
      <c r="M189" s="23"/>
    </row>
    <row r="190" spans="1:13" outlineLevel="1" x14ac:dyDescent="0.25">
      <c r="A190" s="25" t="s">
        <v>257</v>
      </c>
      <c r="B190" s="64"/>
      <c r="E190" s="52"/>
      <c r="F190" s="50"/>
      <c r="G190" s="50"/>
      <c r="H190" s="23"/>
      <c r="L190" s="23"/>
      <c r="M190" s="23"/>
    </row>
    <row r="191" spans="1:13" outlineLevel="1" x14ac:dyDescent="0.25">
      <c r="A191" s="25" t="s">
        <v>258</v>
      </c>
      <c r="B191" s="53"/>
      <c r="E191" s="52"/>
      <c r="F191" s="50"/>
      <c r="G191" s="50"/>
      <c r="H191" s="23"/>
      <c r="L191" s="23"/>
      <c r="M191" s="23"/>
    </row>
    <row r="192" spans="1:13" ht="15" customHeight="1" x14ac:dyDescent="0.25">
      <c r="A192" s="44"/>
      <c r="B192" s="45" t="s">
        <v>259</v>
      </c>
      <c r="C192" s="44" t="s">
        <v>61</v>
      </c>
      <c r="D192" s="44"/>
      <c r="E192" s="46"/>
      <c r="F192" s="47" t="s">
        <v>231</v>
      </c>
      <c r="G192" s="47"/>
      <c r="H192" s="23"/>
      <c r="L192" s="23"/>
      <c r="M192" s="23"/>
    </row>
    <row r="193" spans="1:13" x14ac:dyDescent="0.25">
      <c r="A193" s="25" t="s">
        <v>260</v>
      </c>
      <c r="B193" s="42" t="s">
        <v>261</v>
      </c>
      <c r="C193" s="102">
        <v>0</v>
      </c>
      <c r="E193" s="49"/>
      <c r="F193" s="50" t="str">
        <f t="shared" ref="F193:F206" si="25">IF($C$208=0,"",IF(C193="[for completion]","",C193/$C$208))</f>
        <v/>
      </c>
      <c r="G193" s="50"/>
      <c r="H193" s="23"/>
      <c r="L193" s="23"/>
      <c r="M193" s="23"/>
    </row>
    <row r="194" spans="1:13" x14ac:dyDescent="0.25">
      <c r="A194" s="25" t="s">
        <v>262</v>
      </c>
      <c r="B194" s="42" t="s">
        <v>263</v>
      </c>
      <c r="C194" s="102">
        <v>0</v>
      </c>
      <c r="E194" s="52"/>
      <c r="F194" s="50" t="str">
        <f t="shared" si="25"/>
        <v/>
      </c>
      <c r="G194" s="52"/>
      <c r="H194" s="23"/>
      <c r="L194" s="23"/>
      <c r="M194" s="23"/>
    </row>
    <row r="195" spans="1:13" x14ac:dyDescent="0.25">
      <c r="A195" s="25" t="s">
        <v>264</v>
      </c>
      <c r="B195" s="42" t="s">
        <v>265</v>
      </c>
      <c r="C195" s="102">
        <v>0</v>
      </c>
      <c r="E195" s="52"/>
      <c r="F195" s="50" t="str">
        <f t="shared" si="25"/>
        <v/>
      </c>
      <c r="G195" s="52"/>
      <c r="H195" s="23"/>
      <c r="L195" s="23"/>
      <c r="M195" s="23"/>
    </row>
    <row r="196" spans="1:13" x14ac:dyDescent="0.25">
      <c r="A196" s="25" t="s">
        <v>266</v>
      </c>
      <c r="B196" s="42" t="s">
        <v>267</v>
      </c>
      <c r="C196" s="102">
        <v>0</v>
      </c>
      <c r="E196" s="52"/>
      <c r="F196" s="50" t="str">
        <f t="shared" si="25"/>
        <v/>
      </c>
      <c r="G196" s="52"/>
      <c r="H196" s="23"/>
      <c r="L196" s="23"/>
      <c r="M196" s="23"/>
    </row>
    <row r="197" spans="1:13" x14ac:dyDescent="0.25">
      <c r="A197" s="25" t="s">
        <v>268</v>
      </c>
      <c r="B197" s="42" t="s">
        <v>269</v>
      </c>
      <c r="C197" s="102">
        <v>0</v>
      </c>
      <c r="E197" s="52"/>
      <c r="F197" s="50" t="str">
        <f t="shared" si="25"/>
        <v/>
      </c>
      <c r="G197" s="52"/>
      <c r="H197" s="23"/>
      <c r="L197" s="23"/>
      <c r="M197" s="23"/>
    </row>
    <row r="198" spans="1:13" x14ac:dyDescent="0.25">
      <c r="A198" s="25" t="s">
        <v>270</v>
      </c>
      <c r="B198" s="42" t="s">
        <v>271</v>
      </c>
      <c r="C198" s="102">
        <v>0</v>
      </c>
      <c r="E198" s="52"/>
      <c r="F198" s="50" t="str">
        <f t="shared" si="25"/>
        <v/>
      </c>
      <c r="G198" s="52"/>
      <c r="H198" s="23"/>
      <c r="L198" s="23"/>
      <c r="M198" s="23"/>
    </row>
    <row r="199" spans="1:13" x14ac:dyDescent="0.25">
      <c r="A199" s="25" t="s">
        <v>272</v>
      </c>
      <c r="B199" s="42" t="s">
        <v>273</v>
      </c>
      <c r="C199" s="102">
        <v>0</v>
      </c>
      <c r="E199" s="52"/>
      <c r="F199" s="50" t="str">
        <f t="shared" si="25"/>
        <v/>
      </c>
      <c r="G199" s="52"/>
      <c r="H199" s="23"/>
      <c r="L199" s="23"/>
      <c r="M199" s="23"/>
    </row>
    <row r="200" spans="1:13" x14ac:dyDescent="0.25">
      <c r="A200" s="25" t="s">
        <v>274</v>
      </c>
      <c r="B200" s="42" t="s">
        <v>12</v>
      </c>
      <c r="C200" s="102">
        <v>0</v>
      </c>
      <c r="E200" s="52"/>
      <c r="F200" s="50" t="str">
        <f t="shared" si="25"/>
        <v/>
      </c>
      <c r="G200" s="52"/>
      <c r="H200" s="23"/>
      <c r="L200" s="23"/>
      <c r="M200" s="23"/>
    </row>
    <row r="201" spans="1:13" x14ac:dyDescent="0.25">
      <c r="A201" s="25" t="s">
        <v>275</v>
      </c>
      <c r="B201" s="42" t="s">
        <v>276</v>
      </c>
      <c r="C201" s="102">
        <v>0</v>
      </c>
      <c r="E201" s="52"/>
      <c r="F201" s="50" t="str">
        <f t="shared" si="25"/>
        <v/>
      </c>
      <c r="G201" s="52"/>
      <c r="H201" s="23"/>
      <c r="L201" s="23"/>
      <c r="M201" s="23"/>
    </row>
    <row r="202" spans="1:13" x14ac:dyDescent="0.25">
      <c r="A202" s="25" t="s">
        <v>277</v>
      </c>
      <c r="B202" s="42" t="s">
        <v>278</v>
      </c>
      <c r="C202" s="102">
        <v>0</v>
      </c>
      <c r="E202" s="52"/>
      <c r="F202" s="50" t="str">
        <f t="shared" si="25"/>
        <v/>
      </c>
      <c r="G202" s="52"/>
      <c r="H202" s="23"/>
      <c r="L202" s="23"/>
      <c r="M202" s="23"/>
    </row>
    <row r="203" spans="1:13" x14ac:dyDescent="0.25">
      <c r="A203" s="25" t="s">
        <v>279</v>
      </c>
      <c r="B203" s="42" t="s">
        <v>280</v>
      </c>
      <c r="C203" s="102">
        <v>0</v>
      </c>
      <c r="E203" s="52"/>
      <c r="F203" s="50" t="str">
        <f t="shared" si="25"/>
        <v/>
      </c>
      <c r="G203" s="52"/>
      <c r="H203" s="23"/>
      <c r="L203" s="23"/>
      <c r="M203" s="23"/>
    </row>
    <row r="204" spans="1:13" x14ac:dyDescent="0.25">
      <c r="A204" s="25" t="s">
        <v>281</v>
      </c>
      <c r="B204" s="42" t="s">
        <v>282</v>
      </c>
      <c r="C204" s="102">
        <v>0</v>
      </c>
      <c r="E204" s="52"/>
      <c r="F204" s="50" t="str">
        <f t="shared" si="25"/>
        <v/>
      </c>
      <c r="G204" s="52"/>
      <c r="H204" s="23"/>
      <c r="L204" s="23"/>
      <c r="M204" s="23"/>
    </row>
    <row r="205" spans="1:13" x14ac:dyDescent="0.25">
      <c r="A205" s="25" t="s">
        <v>283</v>
      </c>
      <c r="B205" s="42" t="s">
        <v>284</v>
      </c>
      <c r="C205" s="102">
        <v>0</v>
      </c>
      <c r="E205" s="52"/>
      <c r="F205" s="50" t="str">
        <f t="shared" si="25"/>
        <v/>
      </c>
      <c r="G205" s="52"/>
      <c r="H205" s="23"/>
      <c r="L205" s="23"/>
      <c r="M205" s="23"/>
    </row>
    <row r="206" spans="1:13" x14ac:dyDescent="0.25">
      <c r="A206" s="25" t="s">
        <v>285</v>
      </c>
      <c r="B206" s="42" t="s">
        <v>94</v>
      </c>
      <c r="C206" s="102">
        <v>0</v>
      </c>
      <c r="E206" s="52"/>
      <c r="F206" s="50" t="str">
        <f t="shared" si="25"/>
        <v/>
      </c>
      <c r="G206" s="52"/>
      <c r="H206" s="23"/>
      <c r="L206" s="23"/>
      <c r="M206" s="23"/>
    </row>
    <row r="207" spans="1:13" x14ac:dyDescent="0.25">
      <c r="A207" s="25" t="s">
        <v>286</v>
      </c>
      <c r="B207" s="51" t="s">
        <v>287</v>
      </c>
      <c r="C207" s="102">
        <v>0</v>
      </c>
      <c r="E207" s="52"/>
      <c r="F207" s="50"/>
      <c r="G207" s="52"/>
      <c r="H207" s="23"/>
      <c r="L207" s="23"/>
      <c r="M207" s="23"/>
    </row>
    <row r="208" spans="1:13" x14ac:dyDescent="0.25">
      <c r="A208" s="25" t="s">
        <v>288</v>
      </c>
      <c r="B208" s="58" t="s">
        <v>96</v>
      </c>
      <c r="C208" s="42">
        <f>SUM(C193:C206)</f>
        <v>0</v>
      </c>
      <c r="D208" s="42"/>
      <c r="E208" s="52"/>
      <c r="F208" s="52">
        <f>SUM(F193:F206)</f>
        <v>0</v>
      </c>
      <c r="G208" s="52"/>
      <c r="H208" s="23"/>
      <c r="L208" s="23"/>
      <c r="M208" s="23"/>
    </row>
    <row r="209" spans="1:13" outlineLevel="1" x14ac:dyDescent="0.25">
      <c r="A209" s="25" t="s">
        <v>289</v>
      </c>
      <c r="B209" s="53" t="s">
        <v>98</v>
      </c>
      <c r="E209" s="52"/>
      <c r="F209" s="50" t="str">
        <f>IF($C$208=0,"",IF(C209="[for completion]","",C209/$C$208))</f>
        <v/>
      </c>
      <c r="G209" s="52"/>
      <c r="H209" s="23"/>
      <c r="L209" s="23"/>
      <c r="M209" s="23"/>
    </row>
    <row r="210" spans="1:13" outlineLevel="1" x14ac:dyDescent="0.25">
      <c r="A210" s="25" t="s">
        <v>290</v>
      </c>
      <c r="B210" s="53" t="s">
        <v>98</v>
      </c>
      <c r="E210" s="52"/>
      <c r="F210" s="50" t="str">
        <f t="shared" ref="F210:F215" si="26">IF($C$208=0,"",IF(C210="[for completion]","",C210/$C$208))</f>
        <v/>
      </c>
      <c r="G210" s="52"/>
      <c r="H210" s="23"/>
      <c r="L210" s="23"/>
      <c r="M210" s="23"/>
    </row>
    <row r="211" spans="1:13" outlineLevel="1" x14ac:dyDescent="0.25">
      <c r="A211" s="25" t="s">
        <v>291</v>
      </c>
      <c r="B211" s="53" t="s">
        <v>98</v>
      </c>
      <c r="E211" s="52"/>
      <c r="F211" s="50" t="str">
        <f t="shared" si="26"/>
        <v/>
      </c>
      <c r="G211" s="52"/>
      <c r="H211" s="23"/>
      <c r="L211" s="23"/>
      <c r="M211" s="23"/>
    </row>
    <row r="212" spans="1:13" outlineLevel="1" x14ac:dyDescent="0.25">
      <c r="A212" s="25" t="s">
        <v>292</v>
      </c>
      <c r="B212" s="53" t="s">
        <v>98</v>
      </c>
      <c r="E212" s="52"/>
      <c r="F212" s="50" t="str">
        <f t="shared" si="26"/>
        <v/>
      </c>
      <c r="G212" s="52"/>
      <c r="H212" s="23"/>
      <c r="L212" s="23"/>
      <c r="M212" s="23"/>
    </row>
    <row r="213" spans="1:13" outlineLevel="1" x14ac:dyDescent="0.25">
      <c r="A213" s="25" t="s">
        <v>293</v>
      </c>
      <c r="B213" s="53" t="s">
        <v>98</v>
      </c>
      <c r="E213" s="52"/>
      <c r="F213" s="50" t="str">
        <f t="shared" si="26"/>
        <v/>
      </c>
      <c r="G213" s="52"/>
      <c r="H213" s="23"/>
      <c r="L213" s="23"/>
      <c r="M213" s="23"/>
    </row>
    <row r="214" spans="1:13" outlineLevel="1" x14ac:dyDescent="0.25">
      <c r="A214" s="25" t="s">
        <v>294</v>
      </c>
      <c r="B214" s="53" t="s">
        <v>98</v>
      </c>
      <c r="E214" s="52"/>
      <c r="F214" s="50" t="str">
        <f t="shared" si="26"/>
        <v/>
      </c>
      <c r="G214" s="52"/>
      <c r="H214" s="23"/>
      <c r="L214" s="23"/>
      <c r="M214" s="23"/>
    </row>
    <row r="215" spans="1:13" outlineLevel="1" x14ac:dyDescent="0.25">
      <c r="A215" s="25" t="s">
        <v>295</v>
      </c>
      <c r="B215" s="53" t="s">
        <v>98</v>
      </c>
      <c r="E215" s="52"/>
      <c r="F215" s="50" t="str">
        <f t="shared" si="26"/>
        <v/>
      </c>
      <c r="G215" s="52"/>
      <c r="H215" s="23"/>
      <c r="L215" s="23"/>
      <c r="M215" s="23"/>
    </row>
    <row r="216" spans="1:13" ht="15" customHeight="1" x14ac:dyDescent="0.25">
      <c r="A216" s="44"/>
      <c r="B216" s="45" t="s">
        <v>296</v>
      </c>
      <c r="C216" s="44" t="s">
        <v>61</v>
      </c>
      <c r="D216" s="44"/>
      <c r="E216" s="46"/>
      <c r="F216" s="47" t="s">
        <v>84</v>
      </c>
      <c r="G216" s="47" t="s">
        <v>218</v>
      </c>
      <c r="H216" s="23"/>
      <c r="L216" s="23"/>
      <c r="M216" s="23"/>
    </row>
    <row r="217" spans="1:13" x14ac:dyDescent="0.25">
      <c r="A217" s="25" t="s">
        <v>297</v>
      </c>
      <c r="B217" s="21" t="s">
        <v>298</v>
      </c>
      <c r="C217" s="102">
        <v>0</v>
      </c>
      <c r="E217" s="62"/>
      <c r="F217" s="182">
        <f>IF($C$38=0,"",IF(C217="[for completion]","",IF(C217="","",C217/$C$38)))</f>
        <v>0</v>
      </c>
      <c r="G217" s="182">
        <f>IF($C$39=0,"",IF(C217="[for completion]","",IF(C217="","",C217/$C$39)))</f>
        <v>0</v>
      </c>
      <c r="H217" s="23"/>
      <c r="L217" s="23"/>
      <c r="M217" s="23"/>
    </row>
    <row r="218" spans="1:13" x14ac:dyDescent="0.25">
      <c r="A218" s="25" t="s">
        <v>299</v>
      </c>
      <c r="B218" s="21" t="s">
        <v>300</v>
      </c>
      <c r="C218" s="102">
        <v>0</v>
      </c>
      <c r="E218" s="62"/>
      <c r="F218" s="182">
        <f t="shared" ref="F218:F219" si="27">IF($C$38=0,"",IF(C218="[for completion]","",IF(C218="","",C218/$C$38)))</f>
        <v>0</v>
      </c>
      <c r="G218" s="182">
        <f t="shared" ref="G218:G219" si="28">IF($C$39=0,"",IF(C218="[for completion]","",IF(C218="","",C218/$C$39)))</f>
        <v>0</v>
      </c>
      <c r="H218" s="23"/>
      <c r="L218" s="23"/>
      <c r="M218" s="23"/>
    </row>
    <row r="219" spans="1:13" x14ac:dyDescent="0.25">
      <c r="A219" s="25" t="s">
        <v>301</v>
      </c>
      <c r="B219" s="21" t="s">
        <v>94</v>
      </c>
      <c r="C219" s="102">
        <v>0</v>
      </c>
      <c r="E219" s="62"/>
      <c r="F219" s="182">
        <f t="shared" si="27"/>
        <v>0</v>
      </c>
      <c r="G219" s="182">
        <f t="shared" si="28"/>
        <v>0</v>
      </c>
      <c r="H219" s="23"/>
      <c r="L219" s="23"/>
      <c r="M219" s="23"/>
    </row>
    <row r="220" spans="1:13" x14ac:dyDescent="0.25">
      <c r="A220" s="25" t="s">
        <v>302</v>
      </c>
      <c r="B220" s="58" t="s">
        <v>96</v>
      </c>
      <c r="C220" s="25">
        <f>SUM(C217:C219)</f>
        <v>0</v>
      </c>
      <c r="E220" s="62"/>
      <c r="F220" s="61">
        <f>SUM(F217:F219)</f>
        <v>0</v>
      </c>
      <c r="G220" s="61">
        <f>SUM(G217:G219)</f>
        <v>0</v>
      </c>
      <c r="H220" s="23"/>
      <c r="L220" s="23"/>
      <c r="M220" s="23"/>
    </row>
    <row r="221" spans="1:13" outlineLevel="1" x14ac:dyDescent="0.25">
      <c r="A221" s="25" t="s">
        <v>303</v>
      </c>
      <c r="B221" s="53" t="s">
        <v>98</v>
      </c>
      <c r="E221" s="62"/>
      <c r="F221" s="50" t="str">
        <f t="shared" ref="F221:F227" si="29">IF($C$38=0,"",IF(C221="[for completion]","",IF(C221="","",C221/$C$38)))</f>
        <v/>
      </c>
      <c r="G221" s="50" t="str">
        <f t="shared" ref="G221:G227" si="30">IF($C$39=0,"",IF(C221="[for completion]","",IF(C221="","",C221/$C$39)))</f>
        <v/>
      </c>
      <c r="H221" s="23"/>
      <c r="L221" s="23"/>
      <c r="M221" s="23"/>
    </row>
    <row r="222" spans="1:13" outlineLevel="1" x14ac:dyDescent="0.25">
      <c r="A222" s="25" t="s">
        <v>304</v>
      </c>
      <c r="B222" s="53" t="s">
        <v>98</v>
      </c>
      <c r="E222" s="62"/>
      <c r="F222" s="50" t="str">
        <f t="shared" si="29"/>
        <v/>
      </c>
      <c r="G222" s="50" t="str">
        <f t="shared" si="30"/>
        <v/>
      </c>
      <c r="H222" s="23"/>
      <c r="L222" s="23"/>
      <c r="M222" s="23"/>
    </row>
    <row r="223" spans="1:13" outlineLevel="1" x14ac:dyDescent="0.25">
      <c r="A223" s="25" t="s">
        <v>305</v>
      </c>
      <c r="B223" s="53" t="s">
        <v>98</v>
      </c>
      <c r="E223" s="62"/>
      <c r="F223" s="50" t="str">
        <f t="shared" si="29"/>
        <v/>
      </c>
      <c r="G223" s="50" t="str">
        <f t="shared" si="30"/>
        <v/>
      </c>
      <c r="H223" s="23"/>
      <c r="L223" s="23"/>
      <c r="M223" s="23"/>
    </row>
    <row r="224" spans="1:13" outlineLevel="1" x14ac:dyDescent="0.25">
      <c r="A224" s="25" t="s">
        <v>306</v>
      </c>
      <c r="B224" s="53" t="s">
        <v>98</v>
      </c>
      <c r="E224" s="62"/>
      <c r="F224" s="50" t="str">
        <f t="shared" si="29"/>
        <v/>
      </c>
      <c r="G224" s="50" t="str">
        <f t="shared" si="30"/>
        <v/>
      </c>
      <c r="H224" s="23"/>
      <c r="L224" s="23"/>
      <c r="M224" s="23"/>
    </row>
    <row r="225" spans="1:14" outlineLevel="1" x14ac:dyDescent="0.25">
      <c r="A225" s="25" t="s">
        <v>307</v>
      </c>
      <c r="B225" s="53" t="s">
        <v>98</v>
      </c>
      <c r="E225" s="62"/>
      <c r="F225" s="50" t="str">
        <f t="shared" si="29"/>
        <v/>
      </c>
      <c r="G225" s="50" t="str">
        <f t="shared" si="30"/>
        <v/>
      </c>
      <c r="H225" s="23"/>
      <c r="L225" s="23"/>
      <c r="M225" s="23"/>
    </row>
    <row r="226" spans="1:14" outlineLevel="1" x14ac:dyDescent="0.25">
      <c r="A226" s="25" t="s">
        <v>308</v>
      </c>
      <c r="B226" s="53" t="s">
        <v>98</v>
      </c>
      <c r="E226" s="42"/>
      <c r="F226" s="50" t="str">
        <f t="shared" si="29"/>
        <v/>
      </c>
      <c r="G226" s="50" t="str">
        <f t="shared" si="30"/>
        <v/>
      </c>
      <c r="H226" s="23"/>
      <c r="L226" s="23"/>
      <c r="M226" s="23"/>
    </row>
    <row r="227" spans="1:14" outlineLevel="1" x14ac:dyDescent="0.25">
      <c r="A227" s="25" t="s">
        <v>309</v>
      </c>
      <c r="B227" s="53" t="s">
        <v>98</v>
      </c>
      <c r="E227" s="62"/>
      <c r="F227" s="50" t="str">
        <f t="shared" si="29"/>
        <v/>
      </c>
      <c r="G227" s="50" t="str">
        <f t="shared" si="30"/>
        <v/>
      </c>
      <c r="H227" s="23"/>
      <c r="L227" s="23"/>
      <c r="M227" s="23"/>
    </row>
    <row r="228" spans="1:14" ht="15" customHeight="1" x14ac:dyDescent="0.25">
      <c r="A228" s="44"/>
      <c r="B228" s="45" t="s">
        <v>310</v>
      </c>
      <c r="C228" s="44"/>
      <c r="D228" s="44"/>
      <c r="E228" s="46"/>
      <c r="F228" s="47"/>
      <c r="G228" s="47"/>
      <c r="H228" s="23"/>
      <c r="L228" s="23"/>
      <c r="M228" s="23"/>
    </row>
    <row r="229" spans="1:14" x14ac:dyDescent="0.25">
      <c r="A229" s="25" t="s">
        <v>311</v>
      </c>
      <c r="B229" s="42" t="s">
        <v>312</v>
      </c>
      <c r="C229" s="183" t="s">
        <v>1448</v>
      </c>
      <c r="H229" s="23"/>
      <c r="L229" s="23"/>
      <c r="M229" s="23"/>
    </row>
    <row r="230" spans="1:14" ht="15" customHeight="1" x14ac:dyDescent="0.25">
      <c r="A230" s="44"/>
      <c r="B230" s="45" t="s">
        <v>313</v>
      </c>
      <c r="C230" s="44"/>
      <c r="D230" s="44"/>
      <c r="E230" s="46"/>
      <c r="F230" s="47"/>
      <c r="G230" s="47"/>
      <c r="H230" s="23"/>
      <c r="L230" s="23"/>
      <c r="M230" s="23"/>
    </row>
    <row r="231" spans="1:14" x14ac:dyDescent="0.25">
      <c r="A231" s="25" t="s">
        <v>11</v>
      </c>
      <c r="B231" s="25" t="s">
        <v>1135</v>
      </c>
      <c r="C231" s="25" t="s">
        <v>1449</v>
      </c>
      <c r="E231" s="42"/>
      <c r="H231" s="23"/>
      <c r="L231" s="23"/>
      <c r="M231" s="23"/>
    </row>
    <row r="232" spans="1:14" x14ac:dyDescent="0.25">
      <c r="A232" s="25" t="s">
        <v>314</v>
      </c>
      <c r="B232" s="65" t="s">
        <v>315</v>
      </c>
      <c r="C232" s="102" t="s">
        <v>1449</v>
      </c>
      <c r="E232" s="42"/>
      <c r="H232" s="23"/>
      <c r="L232" s="23"/>
      <c r="M232" s="23"/>
    </row>
    <row r="233" spans="1:14" x14ac:dyDescent="0.25">
      <c r="A233" s="25" t="s">
        <v>316</v>
      </c>
      <c r="B233" s="65" t="s">
        <v>317</v>
      </c>
      <c r="C233" s="102" t="s">
        <v>1449</v>
      </c>
      <c r="E233" s="42"/>
      <c r="H233" s="23"/>
      <c r="L233" s="23"/>
      <c r="M233" s="23"/>
    </row>
    <row r="234" spans="1:14" outlineLevel="1" x14ac:dyDescent="0.25">
      <c r="A234" s="25" t="s">
        <v>318</v>
      </c>
      <c r="B234" s="40" t="s">
        <v>319</v>
      </c>
      <c r="C234" s="42"/>
      <c r="D234" s="42"/>
      <c r="E234" s="42"/>
      <c r="H234" s="23"/>
      <c r="L234" s="23"/>
      <c r="M234" s="23"/>
    </row>
    <row r="235" spans="1:14" outlineLevel="1" x14ac:dyDescent="0.25">
      <c r="A235" s="25" t="s">
        <v>320</v>
      </c>
      <c r="B235" s="40" t="s">
        <v>321</v>
      </c>
      <c r="C235" s="42"/>
      <c r="D235" s="42"/>
      <c r="E235" s="42"/>
      <c r="H235" s="23"/>
      <c r="L235" s="23"/>
      <c r="M235" s="23"/>
    </row>
    <row r="236" spans="1:14" outlineLevel="1" x14ac:dyDescent="0.25">
      <c r="A236" s="25" t="s">
        <v>322</v>
      </c>
      <c r="B236" s="40" t="s">
        <v>323</v>
      </c>
      <c r="C236" s="42"/>
      <c r="D236" s="42"/>
      <c r="E236" s="42"/>
      <c r="H236" s="23"/>
      <c r="L236" s="23"/>
      <c r="M236" s="23"/>
    </row>
    <row r="237" spans="1:14" outlineLevel="1" x14ac:dyDescent="0.25">
      <c r="A237" s="25" t="s">
        <v>324</v>
      </c>
      <c r="C237" s="42"/>
      <c r="D237" s="42"/>
      <c r="E237" s="42"/>
      <c r="H237" s="23"/>
      <c r="L237" s="23"/>
      <c r="M237" s="23"/>
    </row>
    <row r="238" spans="1:14" outlineLevel="1" x14ac:dyDescent="0.25">
      <c r="A238" s="25" t="s">
        <v>325</v>
      </c>
      <c r="C238" s="42"/>
      <c r="D238" s="42"/>
      <c r="E238" s="42"/>
      <c r="H238" s="23"/>
      <c r="L238" s="23"/>
      <c r="M238" s="23"/>
    </row>
    <row r="239" spans="1:14" outlineLevel="1" x14ac:dyDescent="0.25">
      <c r="A239" s="25" t="s">
        <v>326</v>
      </c>
      <c r="D239"/>
      <c r="E239"/>
      <c r="F239"/>
      <c r="G239"/>
      <c r="H239" s="23"/>
      <c r="K239" s="66"/>
      <c r="L239" s="66"/>
      <c r="M239" s="66"/>
      <c r="N239" s="66"/>
    </row>
    <row r="240" spans="1:14" outlineLevel="1" x14ac:dyDescent="0.25">
      <c r="A240" s="25" t="s">
        <v>327</v>
      </c>
      <c r="D240"/>
      <c r="E240"/>
      <c r="F240"/>
      <c r="G240"/>
      <c r="H240" s="23"/>
      <c r="K240" s="66"/>
      <c r="L240" s="66"/>
      <c r="M240" s="66"/>
      <c r="N240" s="66"/>
    </row>
    <row r="241" spans="1:14" outlineLevel="1" x14ac:dyDescent="0.25">
      <c r="A241" s="25" t="s">
        <v>328</v>
      </c>
      <c r="D241"/>
      <c r="E241"/>
      <c r="F241"/>
      <c r="G241"/>
      <c r="H241" s="23"/>
      <c r="K241" s="66"/>
      <c r="L241" s="66"/>
      <c r="M241" s="66"/>
      <c r="N241" s="66"/>
    </row>
    <row r="242" spans="1:14" outlineLevel="1" x14ac:dyDescent="0.25">
      <c r="A242" s="25" t="s">
        <v>329</v>
      </c>
      <c r="D242"/>
      <c r="E242"/>
      <c r="F242"/>
      <c r="G242"/>
      <c r="H242" s="23"/>
      <c r="K242" s="66"/>
      <c r="L242" s="66"/>
      <c r="M242" s="66"/>
      <c r="N242" s="66"/>
    </row>
    <row r="243" spans="1:14" outlineLevel="1" x14ac:dyDescent="0.25">
      <c r="A243" s="25" t="s">
        <v>330</v>
      </c>
      <c r="D243"/>
      <c r="E243"/>
      <c r="F243"/>
      <c r="G243"/>
      <c r="H243" s="23"/>
      <c r="K243" s="66"/>
      <c r="L243" s="66"/>
      <c r="M243" s="66"/>
      <c r="N243" s="66"/>
    </row>
    <row r="244" spans="1:14" outlineLevel="1" x14ac:dyDescent="0.25">
      <c r="A244" s="25" t="s">
        <v>331</v>
      </c>
      <c r="D244"/>
      <c r="E244"/>
      <c r="F244"/>
      <c r="G244"/>
      <c r="H244" s="23"/>
      <c r="K244" s="66"/>
      <c r="L244" s="66"/>
      <c r="M244" s="66"/>
      <c r="N244" s="66"/>
    </row>
    <row r="245" spans="1:14" outlineLevel="1" x14ac:dyDescent="0.25">
      <c r="A245" s="25" t="s">
        <v>332</v>
      </c>
      <c r="D245"/>
      <c r="E245"/>
      <c r="F245"/>
      <c r="G245"/>
      <c r="H245" s="23"/>
      <c r="K245" s="66"/>
      <c r="L245" s="66"/>
      <c r="M245" s="66"/>
      <c r="N245" s="66"/>
    </row>
    <row r="246" spans="1:14" outlineLevel="1" x14ac:dyDescent="0.25">
      <c r="A246" s="25" t="s">
        <v>333</v>
      </c>
      <c r="D246"/>
      <c r="E246"/>
      <c r="F246"/>
      <c r="G246"/>
      <c r="H246" s="23"/>
      <c r="K246" s="66"/>
      <c r="L246" s="66"/>
      <c r="M246" s="66"/>
      <c r="N246" s="66"/>
    </row>
    <row r="247" spans="1:14" outlineLevel="1" x14ac:dyDescent="0.25">
      <c r="A247" s="25" t="s">
        <v>334</v>
      </c>
      <c r="D247"/>
      <c r="E247"/>
      <c r="F247"/>
      <c r="G247"/>
      <c r="H247" s="23"/>
      <c r="K247" s="66"/>
      <c r="L247" s="66"/>
      <c r="M247" s="66"/>
      <c r="N247" s="66"/>
    </row>
    <row r="248" spans="1:14" outlineLevel="1" x14ac:dyDescent="0.25">
      <c r="A248" s="25" t="s">
        <v>335</v>
      </c>
      <c r="D248"/>
      <c r="E248"/>
      <c r="F248"/>
      <c r="G248"/>
      <c r="H248" s="23"/>
      <c r="K248" s="66"/>
      <c r="L248" s="66"/>
      <c r="M248" s="66"/>
      <c r="N248" s="66"/>
    </row>
    <row r="249" spans="1:14" outlineLevel="1" x14ac:dyDescent="0.25">
      <c r="A249" s="25" t="s">
        <v>336</v>
      </c>
      <c r="D249"/>
      <c r="E249"/>
      <c r="F249"/>
      <c r="G249"/>
      <c r="H249" s="23"/>
      <c r="K249" s="66"/>
      <c r="L249" s="66"/>
      <c r="M249" s="66"/>
      <c r="N249" s="66"/>
    </row>
    <row r="250" spans="1:14" outlineLevel="1" x14ac:dyDescent="0.25">
      <c r="A250" s="25" t="s">
        <v>337</v>
      </c>
      <c r="D250"/>
      <c r="E250"/>
      <c r="F250"/>
      <c r="G250"/>
      <c r="H250" s="23"/>
      <c r="K250" s="66"/>
      <c r="L250" s="66"/>
      <c r="M250" s="66"/>
      <c r="N250" s="66"/>
    </row>
    <row r="251" spans="1:14" outlineLevel="1" x14ac:dyDescent="0.25">
      <c r="A251" s="25" t="s">
        <v>338</v>
      </c>
      <c r="D251"/>
      <c r="E251"/>
      <c r="F251"/>
      <c r="G251"/>
      <c r="H251" s="23"/>
      <c r="K251" s="66"/>
      <c r="L251" s="66"/>
      <c r="M251" s="66"/>
      <c r="N251" s="66"/>
    </row>
    <row r="252" spans="1:14" outlineLevel="1" x14ac:dyDescent="0.25">
      <c r="A252" s="25" t="s">
        <v>339</v>
      </c>
      <c r="D252"/>
      <c r="E252"/>
      <c r="F252"/>
      <c r="G252"/>
      <c r="H252" s="23"/>
      <c r="K252" s="66"/>
      <c r="L252" s="66"/>
      <c r="M252" s="66"/>
      <c r="N252" s="66"/>
    </row>
    <row r="253" spans="1:14" outlineLevel="1" x14ac:dyDescent="0.25">
      <c r="A253" s="25" t="s">
        <v>340</v>
      </c>
      <c r="D253"/>
      <c r="E253"/>
      <c r="F253"/>
      <c r="G253"/>
      <c r="H253" s="23"/>
      <c r="K253" s="66"/>
      <c r="L253" s="66"/>
      <c r="M253" s="66"/>
      <c r="N253" s="66"/>
    </row>
    <row r="254" spans="1:14" outlineLevel="1" x14ac:dyDescent="0.25">
      <c r="A254" s="25" t="s">
        <v>341</v>
      </c>
      <c r="D254"/>
      <c r="E254"/>
      <c r="F254"/>
      <c r="G254"/>
      <c r="H254" s="23"/>
      <c r="K254" s="66"/>
      <c r="L254" s="66"/>
      <c r="M254" s="66"/>
      <c r="N254" s="66"/>
    </row>
    <row r="255" spans="1:14" outlineLevel="1" x14ac:dyDescent="0.25">
      <c r="A255" s="25" t="s">
        <v>342</v>
      </c>
      <c r="D255"/>
      <c r="E255"/>
      <c r="F255"/>
      <c r="G255"/>
      <c r="H255" s="23"/>
      <c r="K255" s="66"/>
      <c r="L255" s="66"/>
      <c r="M255" s="66"/>
      <c r="N255" s="66"/>
    </row>
    <row r="256" spans="1:14" outlineLevel="1" x14ac:dyDescent="0.25">
      <c r="A256" s="25" t="s">
        <v>343</v>
      </c>
      <c r="D256"/>
      <c r="E256"/>
      <c r="F256"/>
      <c r="G256"/>
      <c r="H256" s="23"/>
      <c r="K256" s="66"/>
      <c r="L256" s="66"/>
      <c r="M256" s="66"/>
      <c r="N256" s="66"/>
    </row>
    <row r="257" spans="1:14" outlineLevel="1" x14ac:dyDescent="0.25">
      <c r="A257" s="25" t="s">
        <v>344</v>
      </c>
      <c r="D257"/>
      <c r="E257"/>
      <c r="F257"/>
      <c r="G257"/>
      <c r="H257" s="23"/>
      <c r="K257" s="66"/>
      <c r="L257" s="66"/>
      <c r="M257" s="66"/>
      <c r="N257" s="66"/>
    </row>
    <row r="258" spans="1:14" outlineLevel="1" x14ac:dyDescent="0.25">
      <c r="A258" s="25" t="s">
        <v>345</v>
      </c>
      <c r="D258"/>
      <c r="E258"/>
      <c r="F258"/>
      <c r="G258"/>
      <c r="H258" s="23"/>
      <c r="K258" s="66"/>
      <c r="L258" s="66"/>
      <c r="M258" s="66"/>
      <c r="N258" s="66"/>
    </row>
    <row r="259" spans="1:14" outlineLevel="1" x14ac:dyDescent="0.25">
      <c r="A259" s="25" t="s">
        <v>346</v>
      </c>
      <c r="D259"/>
      <c r="E259"/>
      <c r="F259"/>
      <c r="G259"/>
      <c r="H259" s="23"/>
      <c r="K259" s="66"/>
      <c r="L259" s="66"/>
      <c r="M259" s="66"/>
      <c r="N259" s="66"/>
    </row>
    <row r="260" spans="1:14" outlineLevel="1" x14ac:dyDescent="0.25">
      <c r="A260" s="25" t="s">
        <v>347</v>
      </c>
      <c r="D260"/>
      <c r="E260"/>
      <c r="F260"/>
      <c r="G260"/>
      <c r="H260" s="23"/>
      <c r="K260" s="66"/>
      <c r="L260" s="66"/>
      <c r="M260" s="66"/>
      <c r="N260" s="66"/>
    </row>
    <row r="261" spans="1:14" outlineLevel="1" x14ac:dyDescent="0.25">
      <c r="A261" s="25" t="s">
        <v>348</v>
      </c>
      <c r="D261"/>
      <c r="E261"/>
      <c r="F261"/>
      <c r="G261"/>
      <c r="H261" s="23"/>
      <c r="K261" s="66"/>
      <c r="L261" s="66"/>
      <c r="M261" s="66"/>
      <c r="N261" s="66"/>
    </row>
    <row r="262" spans="1:14" outlineLevel="1" x14ac:dyDescent="0.25">
      <c r="A262" s="25" t="s">
        <v>349</v>
      </c>
      <c r="D262"/>
      <c r="E262"/>
      <c r="F262"/>
      <c r="G262"/>
      <c r="H262" s="23"/>
      <c r="K262" s="66"/>
      <c r="L262" s="66"/>
      <c r="M262" s="66"/>
      <c r="N262" s="66"/>
    </row>
    <row r="263" spans="1:14" outlineLevel="1" x14ac:dyDescent="0.25">
      <c r="A263" s="25" t="s">
        <v>350</v>
      </c>
      <c r="D263"/>
      <c r="E263"/>
      <c r="F263"/>
      <c r="G263"/>
      <c r="H263" s="23"/>
      <c r="K263" s="66"/>
      <c r="L263" s="66"/>
      <c r="M263" s="66"/>
      <c r="N263" s="66"/>
    </row>
    <row r="264" spans="1:14" outlineLevel="1" x14ac:dyDescent="0.25">
      <c r="A264" s="25" t="s">
        <v>351</v>
      </c>
      <c r="D264"/>
      <c r="E264"/>
      <c r="F264"/>
      <c r="G264"/>
      <c r="H264" s="23"/>
      <c r="K264" s="66"/>
      <c r="L264" s="66"/>
      <c r="M264" s="66"/>
      <c r="N264" s="66"/>
    </row>
    <row r="265" spans="1:14" outlineLevel="1" x14ac:dyDescent="0.25">
      <c r="A265" s="25" t="s">
        <v>352</v>
      </c>
      <c r="D265"/>
      <c r="E265"/>
      <c r="F265"/>
      <c r="G265"/>
      <c r="H265" s="23"/>
      <c r="K265" s="66"/>
      <c r="L265" s="66"/>
      <c r="M265" s="66"/>
      <c r="N265" s="66"/>
    </row>
    <row r="266" spans="1:14" outlineLevel="1" x14ac:dyDescent="0.25">
      <c r="A266" s="25" t="s">
        <v>353</v>
      </c>
      <c r="D266"/>
      <c r="E266"/>
      <c r="F266"/>
      <c r="G266"/>
      <c r="H266" s="23"/>
      <c r="K266" s="66"/>
      <c r="L266" s="66"/>
      <c r="M266" s="66"/>
      <c r="N266" s="66"/>
    </row>
    <row r="267" spans="1:14" outlineLevel="1" x14ac:dyDescent="0.25">
      <c r="A267" s="25" t="s">
        <v>354</v>
      </c>
      <c r="D267"/>
      <c r="E267"/>
      <c r="F267"/>
      <c r="G267"/>
      <c r="H267" s="23"/>
      <c r="K267" s="66"/>
      <c r="L267" s="66"/>
      <c r="M267" s="66"/>
      <c r="N267" s="66"/>
    </row>
    <row r="268" spans="1:14" outlineLevel="1" x14ac:dyDescent="0.25">
      <c r="A268" s="25" t="s">
        <v>355</v>
      </c>
      <c r="D268"/>
      <c r="E268"/>
      <c r="F268"/>
      <c r="G268"/>
      <c r="H268" s="23"/>
      <c r="K268" s="66"/>
      <c r="L268" s="66"/>
      <c r="M268" s="66"/>
      <c r="N268" s="66"/>
    </row>
    <row r="269" spans="1:14" outlineLevel="1" x14ac:dyDescent="0.25">
      <c r="A269" s="25" t="s">
        <v>356</v>
      </c>
      <c r="D269"/>
      <c r="E269"/>
      <c r="F269"/>
      <c r="G269"/>
      <c r="H269" s="23"/>
      <c r="K269" s="66"/>
      <c r="L269" s="66"/>
      <c r="M269" s="66"/>
      <c r="N269" s="66"/>
    </row>
    <row r="270" spans="1:14" outlineLevel="1" x14ac:dyDescent="0.25">
      <c r="A270" s="25" t="s">
        <v>357</v>
      </c>
      <c r="D270"/>
      <c r="E270"/>
      <c r="F270"/>
      <c r="G270"/>
      <c r="H270" s="23"/>
      <c r="K270" s="66"/>
      <c r="L270" s="66"/>
      <c r="M270" s="66"/>
      <c r="N270" s="66"/>
    </row>
    <row r="271" spans="1:14" outlineLevel="1" x14ac:dyDescent="0.25">
      <c r="A271" s="25" t="s">
        <v>358</v>
      </c>
      <c r="D271"/>
      <c r="E271"/>
      <c r="F271"/>
      <c r="G271"/>
      <c r="H271" s="23"/>
      <c r="K271" s="66"/>
      <c r="L271" s="66"/>
      <c r="M271" s="66"/>
      <c r="N271" s="66"/>
    </row>
    <row r="272" spans="1:14" outlineLevel="1" x14ac:dyDescent="0.25">
      <c r="A272" s="25" t="s">
        <v>359</v>
      </c>
      <c r="D272"/>
      <c r="E272"/>
      <c r="F272"/>
      <c r="G272"/>
      <c r="H272" s="23"/>
      <c r="K272" s="66"/>
      <c r="L272" s="66"/>
      <c r="M272" s="66"/>
      <c r="N272" s="66"/>
    </row>
    <row r="273" spans="1:14" outlineLevel="1" x14ac:dyDescent="0.25">
      <c r="A273" s="25" t="s">
        <v>360</v>
      </c>
      <c r="D273"/>
      <c r="E273"/>
      <c r="F273"/>
      <c r="G273"/>
      <c r="H273" s="23"/>
      <c r="K273" s="66"/>
      <c r="L273" s="66"/>
      <c r="M273" s="66"/>
      <c r="N273" s="66"/>
    </row>
    <row r="274" spans="1:14" outlineLevel="1" x14ac:dyDescent="0.25">
      <c r="A274" s="25" t="s">
        <v>361</v>
      </c>
      <c r="D274"/>
      <c r="E274"/>
      <c r="F274"/>
      <c r="G274"/>
      <c r="H274" s="23"/>
      <c r="K274" s="66"/>
      <c r="L274" s="66"/>
      <c r="M274" s="66"/>
      <c r="N274" s="66"/>
    </row>
    <row r="275" spans="1:14" outlineLevel="1" x14ac:dyDescent="0.25">
      <c r="A275" s="25" t="s">
        <v>362</v>
      </c>
      <c r="D275"/>
      <c r="E275"/>
      <c r="F275"/>
      <c r="G275"/>
      <c r="H275" s="23"/>
      <c r="K275" s="66"/>
      <c r="L275" s="66"/>
      <c r="M275" s="66"/>
      <c r="N275" s="66"/>
    </row>
    <row r="276" spans="1:14" outlineLevel="1" x14ac:dyDescent="0.25">
      <c r="A276" s="25" t="s">
        <v>363</v>
      </c>
      <c r="D276"/>
      <c r="E276"/>
      <c r="F276"/>
      <c r="G276"/>
      <c r="H276" s="23"/>
      <c r="K276" s="66"/>
      <c r="L276" s="66"/>
      <c r="M276" s="66"/>
      <c r="N276" s="66"/>
    </row>
    <row r="277" spans="1:14" outlineLevel="1" x14ac:dyDescent="0.25">
      <c r="A277" s="25" t="s">
        <v>364</v>
      </c>
      <c r="D277"/>
      <c r="E277"/>
      <c r="F277"/>
      <c r="G277"/>
      <c r="H277" s="23"/>
      <c r="K277" s="66"/>
      <c r="L277" s="66"/>
      <c r="M277" s="66"/>
      <c r="N277" s="66"/>
    </row>
    <row r="278" spans="1:14" outlineLevel="1" x14ac:dyDescent="0.25">
      <c r="A278" s="25" t="s">
        <v>365</v>
      </c>
      <c r="D278"/>
      <c r="E278"/>
      <c r="F278"/>
      <c r="G278"/>
      <c r="H278" s="23"/>
      <c r="K278" s="66"/>
      <c r="L278" s="66"/>
      <c r="M278" s="66"/>
      <c r="N278" s="66"/>
    </row>
    <row r="279" spans="1:14" outlineLevel="1" x14ac:dyDescent="0.25">
      <c r="A279" s="25" t="s">
        <v>366</v>
      </c>
      <c r="D279"/>
      <c r="E279"/>
      <c r="F279"/>
      <c r="G279"/>
      <c r="H279" s="23"/>
      <c r="K279" s="66"/>
      <c r="L279" s="66"/>
      <c r="M279" s="66"/>
      <c r="N279" s="66"/>
    </row>
    <row r="280" spans="1:14" outlineLevel="1" x14ac:dyDescent="0.25">
      <c r="A280" s="25" t="s">
        <v>367</v>
      </c>
      <c r="D280"/>
      <c r="E280"/>
      <c r="F280"/>
      <c r="G280"/>
      <c r="H280" s="23"/>
      <c r="K280" s="66"/>
      <c r="L280" s="66"/>
      <c r="M280" s="66"/>
      <c r="N280" s="66"/>
    </row>
    <row r="281" spans="1:14" outlineLevel="1" x14ac:dyDescent="0.25">
      <c r="A281" s="25" t="s">
        <v>368</v>
      </c>
      <c r="D281"/>
      <c r="E281"/>
      <c r="F281"/>
      <c r="G281"/>
      <c r="H281" s="23"/>
      <c r="K281" s="66"/>
      <c r="L281" s="66"/>
      <c r="M281" s="66"/>
      <c r="N281" s="66"/>
    </row>
    <row r="282" spans="1:14" outlineLevel="1" x14ac:dyDescent="0.25">
      <c r="A282" s="25" t="s">
        <v>369</v>
      </c>
      <c r="D282"/>
      <c r="E282"/>
      <c r="F282"/>
      <c r="G282"/>
      <c r="H282" s="23"/>
      <c r="K282" s="66"/>
      <c r="L282" s="66"/>
      <c r="M282" s="66"/>
      <c r="N282" s="66"/>
    </row>
    <row r="283" spans="1:14" outlineLevel="1" x14ac:dyDescent="0.25">
      <c r="A283" s="25" t="s">
        <v>370</v>
      </c>
      <c r="D283"/>
      <c r="E283"/>
      <c r="F283"/>
      <c r="G283"/>
      <c r="H283" s="23"/>
      <c r="K283" s="66"/>
      <c r="L283" s="66"/>
      <c r="M283" s="66"/>
      <c r="N283" s="66"/>
    </row>
    <row r="284" spans="1:14" outlineLevel="1" x14ac:dyDescent="0.25">
      <c r="A284" s="25" t="s">
        <v>371</v>
      </c>
      <c r="D284"/>
      <c r="E284"/>
      <c r="F284"/>
      <c r="G284"/>
      <c r="H284" s="23"/>
      <c r="K284" s="66"/>
      <c r="L284" s="66"/>
      <c r="M284" s="66"/>
      <c r="N284" s="66"/>
    </row>
    <row r="285" spans="1:14" ht="37.5" x14ac:dyDescent="0.25">
      <c r="A285" s="36"/>
      <c r="B285" s="36" t="s">
        <v>372</v>
      </c>
      <c r="C285" s="36" t="s">
        <v>1</v>
      </c>
      <c r="D285" s="36" t="s">
        <v>1</v>
      </c>
      <c r="E285" s="36"/>
      <c r="F285" s="37"/>
      <c r="G285" s="38"/>
      <c r="H285" s="23"/>
      <c r="I285" s="29"/>
      <c r="J285" s="29"/>
      <c r="K285" s="29"/>
      <c r="L285" s="29"/>
      <c r="M285" s="31"/>
    </row>
    <row r="286" spans="1:14" ht="18.75" x14ac:dyDescent="0.25">
      <c r="A286" s="67" t="s">
        <v>373</v>
      </c>
      <c r="B286" s="68"/>
      <c r="C286" s="68"/>
      <c r="D286" s="68"/>
      <c r="E286" s="68"/>
      <c r="F286" s="69"/>
      <c r="G286" s="68"/>
      <c r="H286" s="23"/>
      <c r="I286" s="29"/>
      <c r="J286" s="29"/>
      <c r="K286" s="29"/>
      <c r="L286" s="29"/>
      <c r="M286" s="31"/>
    </row>
    <row r="287" spans="1:14" ht="18.75" x14ac:dyDescent="0.25">
      <c r="A287" s="67" t="s">
        <v>374</v>
      </c>
      <c r="B287" s="68"/>
      <c r="C287" s="68"/>
      <c r="D287" s="68"/>
      <c r="E287" s="68"/>
      <c r="F287" s="69"/>
      <c r="G287" s="68"/>
      <c r="H287" s="23"/>
      <c r="I287" s="29"/>
      <c r="J287" s="29"/>
      <c r="K287" s="29"/>
      <c r="L287" s="29"/>
      <c r="M287" s="31"/>
    </row>
    <row r="288" spans="1:14" x14ac:dyDescent="0.25">
      <c r="A288" s="25" t="s">
        <v>375</v>
      </c>
      <c r="B288" s="40" t="s">
        <v>376</v>
      </c>
      <c r="C288" s="70">
        <f>ROW(B38)</f>
        <v>38</v>
      </c>
      <c r="D288" s="61"/>
      <c r="E288" s="61"/>
      <c r="F288" s="61"/>
      <c r="G288" s="61"/>
      <c r="H288" s="23"/>
      <c r="I288" s="40"/>
      <c r="J288" s="70"/>
      <c r="L288" s="61"/>
      <c r="M288" s="61"/>
      <c r="N288" s="61"/>
    </row>
    <row r="289" spans="1:14" x14ac:dyDescent="0.25">
      <c r="A289" s="25" t="s">
        <v>377</v>
      </c>
      <c r="B289" s="40" t="s">
        <v>378</v>
      </c>
      <c r="C289" s="70">
        <f>ROW(B39)</f>
        <v>39</v>
      </c>
      <c r="E289" s="61"/>
      <c r="F289" s="61"/>
      <c r="H289" s="23"/>
      <c r="I289" s="40"/>
      <c r="J289" s="70"/>
      <c r="L289" s="61"/>
      <c r="M289" s="61"/>
    </row>
    <row r="290" spans="1:14" x14ac:dyDescent="0.25">
      <c r="A290" s="25" t="s">
        <v>379</v>
      </c>
      <c r="B290" s="40" t="s">
        <v>380</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x14ac:dyDescent="0.25">
      <c r="A291" s="25" t="s">
        <v>381</v>
      </c>
      <c r="B291" s="40" t="s">
        <v>382</v>
      </c>
      <c r="C291" s="70">
        <f>ROW(B52)</f>
        <v>52</v>
      </c>
      <c r="H291" s="23"/>
      <c r="I291" s="40"/>
      <c r="J291" s="70"/>
    </row>
    <row r="292" spans="1:14" x14ac:dyDescent="0.25">
      <c r="A292" s="25" t="s">
        <v>383</v>
      </c>
      <c r="B292" s="40" t="s">
        <v>384</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x14ac:dyDescent="0.25">
      <c r="A293" s="25" t="s">
        <v>385</v>
      </c>
      <c r="B293" s="40" t="s">
        <v>386</v>
      </c>
      <c r="C293" s="70" t="str">
        <f>ROW('B1. HTT Mortgage Assets'!B149)&amp;" for Mortgage Assets"</f>
        <v>149 for Mortgage Assets</v>
      </c>
      <c r="D293" s="70" t="e">
        <f>ROW(#REF!)&amp;" for Public Sector Assets"</f>
        <v>#REF!</v>
      </c>
      <c r="H293" s="23"/>
      <c r="I293" s="40"/>
      <c r="M293" s="71"/>
    </row>
    <row r="294" spans="1:14" x14ac:dyDescent="0.25">
      <c r="A294" s="25" t="s">
        <v>387</v>
      </c>
      <c r="B294" s="40" t="s">
        <v>388</v>
      </c>
      <c r="C294" s="70">
        <f>ROW(B111)</f>
        <v>111</v>
      </c>
      <c r="F294" s="71"/>
      <c r="H294" s="23"/>
      <c r="I294" s="40"/>
      <c r="J294" s="70"/>
      <c r="M294" s="71"/>
    </row>
    <row r="295" spans="1:14" x14ac:dyDescent="0.25">
      <c r="A295" s="25" t="s">
        <v>389</v>
      </c>
      <c r="B295" s="40" t="s">
        <v>390</v>
      </c>
      <c r="C295" s="70">
        <f>ROW(B163)</f>
        <v>163</v>
      </c>
      <c r="E295" s="71"/>
      <c r="F295" s="71"/>
      <c r="H295" s="23"/>
      <c r="I295" s="40"/>
      <c r="J295" s="70"/>
      <c r="L295" s="71"/>
      <c r="M295" s="71"/>
    </row>
    <row r="296" spans="1:14" x14ac:dyDescent="0.25">
      <c r="A296" s="25" t="s">
        <v>391</v>
      </c>
      <c r="B296" s="40" t="s">
        <v>392</v>
      </c>
      <c r="C296" s="70">
        <f>ROW(B137)</f>
        <v>137</v>
      </c>
      <c r="E296" s="71"/>
      <c r="F296" s="71"/>
      <c r="H296" s="23"/>
      <c r="I296" s="40"/>
      <c r="J296" s="70"/>
      <c r="L296" s="71"/>
      <c r="M296" s="71"/>
    </row>
    <row r="297" spans="1:14" ht="30" x14ac:dyDescent="0.25">
      <c r="A297" s="25" t="s">
        <v>393</v>
      </c>
      <c r="B297" s="25" t="s">
        <v>394</v>
      </c>
      <c r="C297" s="70" t="str">
        <f>ROW('C. HTT Harmonised Glossary'!B17)&amp;" for Harmonised Glossary"</f>
        <v>17 for Harmonised Glossary</v>
      </c>
      <c r="E297" s="71"/>
      <c r="H297" s="23"/>
      <c r="J297" s="70"/>
      <c r="L297" s="71"/>
    </row>
    <row r="298" spans="1:14" x14ac:dyDescent="0.25">
      <c r="A298" s="25" t="s">
        <v>395</v>
      </c>
      <c r="B298" s="40" t="s">
        <v>396</v>
      </c>
      <c r="C298" s="70">
        <f>ROW(B65)</f>
        <v>65</v>
      </c>
      <c r="E298" s="71"/>
      <c r="H298" s="23"/>
      <c r="I298" s="40"/>
      <c r="J298" s="70"/>
      <c r="L298" s="71"/>
    </row>
    <row r="299" spans="1:14" x14ac:dyDescent="0.25">
      <c r="A299" s="25" t="s">
        <v>397</v>
      </c>
      <c r="B299" s="40" t="s">
        <v>398</v>
      </c>
      <c r="C299" s="70">
        <f>ROW(B88)</f>
        <v>88</v>
      </c>
      <c r="E299" s="71"/>
      <c r="H299" s="23"/>
      <c r="I299" s="40"/>
      <c r="J299" s="70"/>
      <c r="L299" s="71"/>
    </row>
    <row r="300" spans="1:14" x14ac:dyDescent="0.25">
      <c r="A300" s="25" t="s">
        <v>399</v>
      </c>
      <c r="B300" s="40" t="s">
        <v>400</v>
      </c>
      <c r="C300" s="70" t="str">
        <f>ROW('B1. HTT Mortgage Assets'!B179)&amp; " for Mortgage Assets"</f>
        <v>179 for Mortgage Assets</v>
      </c>
      <c r="D300" s="70" t="e">
        <f>ROW(#REF!)&amp; " for Public Sector Assets"</f>
        <v>#REF!</v>
      </c>
      <c r="E300" s="71"/>
      <c r="H300" s="23"/>
      <c r="I300" s="40"/>
      <c r="J300" s="70"/>
      <c r="K300" s="70"/>
      <c r="L300" s="71"/>
    </row>
    <row r="301" spans="1:14" outlineLevel="1" x14ac:dyDescent="0.25">
      <c r="A301" s="25" t="s">
        <v>401</v>
      </c>
      <c r="B301" s="40"/>
      <c r="C301" s="70"/>
      <c r="D301" s="70"/>
      <c r="E301" s="71"/>
      <c r="H301" s="23"/>
      <c r="I301" s="40"/>
      <c r="J301" s="70"/>
      <c r="K301" s="70"/>
      <c r="L301" s="71"/>
    </row>
    <row r="302" spans="1:14" outlineLevel="1" x14ac:dyDescent="0.25">
      <c r="A302" s="25" t="s">
        <v>402</v>
      </c>
      <c r="B302" s="40"/>
      <c r="C302" s="70"/>
      <c r="D302" s="70"/>
      <c r="E302" s="71"/>
      <c r="H302" s="23"/>
      <c r="I302" s="40"/>
      <c r="J302" s="70"/>
      <c r="K302" s="70"/>
      <c r="L302" s="71"/>
    </row>
    <row r="303" spans="1:14" outlineLevel="1" x14ac:dyDescent="0.25">
      <c r="A303" s="25" t="s">
        <v>403</v>
      </c>
      <c r="B303" s="40"/>
      <c r="C303" s="70"/>
      <c r="D303" s="70"/>
      <c r="E303" s="71"/>
      <c r="H303" s="23"/>
      <c r="I303" s="40"/>
      <c r="J303" s="70"/>
      <c r="K303" s="70"/>
      <c r="L303" s="71"/>
    </row>
    <row r="304" spans="1:14" outlineLevel="1" x14ac:dyDescent="0.25">
      <c r="A304" s="25" t="s">
        <v>404</v>
      </c>
      <c r="B304" s="40"/>
      <c r="C304" s="70"/>
      <c r="D304" s="70"/>
      <c r="E304" s="71"/>
      <c r="H304" s="23"/>
      <c r="I304" s="40"/>
      <c r="J304" s="70"/>
      <c r="K304" s="70"/>
      <c r="L304" s="71"/>
    </row>
    <row r="305" spans="1:13" outlineLevel="1" x14ac:dyDescent="0.25">
      <c r="A305" s="25" t="s">
        <v>405</v>
      </c>
      <c r="B305" s="40"/>
      <c r="C305" s="70"/>
      <c r="D305" s="70"/>
      <c r="E305" s="71"/>
      <c r="H305" s="23"/>
      <c r="I305" s="40"/>
      <c r="J305" s="70"/>
      <c r="K305" s="70"/>
      <c r="L305" s="71"/>
    </row>
    <row r="306" spans="1:13" outlineLevel="1" x14ac:dyDescent="0.25">
      <c r="A306" s="25" t="s">
        <v>406</v>
      </c>
      <c r="B306" s="40"/>
      <c r="C306" s="70"/>
      <c r="D306" s="70"/>
      <c r="E306" s="71"/>
      <c r="H306" s="23"/>
      <c r="I306" s="40"/>
      <c r="J306" s="70"/>
      <c r="K306" s="70"/>
      <c r="L306" s="71"/>
    </row>
    <row r="307" spans="1:13" outlineLevel="1" x14ac:dyDescent="0.25">
      <c r="A307" s="25" t="s">
        <v>407</v>
      </c>
      <c r="B307" s="40"/>
      <c r="C307" s="70"/>
      <c r="D307" s="70"/>
      <c r="E307" s="71"/>
      <c r="H307" s="23"/>
      <c r="I307" s="40"/>
      <c r="J307" s="70"/>
      <c r="K307" s="70"/>
      <c r="L307" s="71"/>
    </row>
    <row r="308" spans="1:13" outlineLevel="1" x14ac:dyDescent="0.25">
      <c r="A308" s="25" t="s">
        <v>408</v>
      </c>
      <c r="B308" s="40"/>
      <c r="C308" s="70"/>
      <c r="D308" s="70"/>
      <c r="E308" s="71"/>
      <c r="H308" s="23"/>
      <c r="I308" s="40"/>
      <c r="J308" s="70"/>
      <c r="K308" s="70"/>
      <c r="L308" s="71"/>
    </row>
    <row r="309" spans="1:13" outlineLevel="1" x14ac:dyDescent="0.25">
      <c r="A309" s="25" t="s">
        <v>409</v>
      </c>
      <c r="B309" s="40"/>
      <c r="C309" s="70"/>
      <c r="D309" s="70"/>
      <c r="E309" s="71"/>
      <c r="H309" s="23"/>
      <c r="I309" s="40"/>
      <c r="J309" s="70"/>
      <c r="K309" s="70"/>
      <c r="L309" s="71"/>
    </row>
    <row r="310" spans="1:13" outlineLevel="1" x14ac:dyDescent="0.25">
      <c r="A310" s="25" t="s">
        <v>410</v>
      </c>
      <c r="H310" s="23"/>
    </row>
    <row r="311" spans="1:13" ht="37.5" x14ac:dyDescent="0.25">
      <c r="A311" s="37"/>
      <c r="B311" s="36" t="s">
        <v>27</v>
      </c>
      <c r="C311" s="37"/>
      <c r="D311" s="37"/>
      <c r="E311" s="37"/>
      <c r="F311" s="37"/>
      <c r="G311" s="38"/>
      <c r="H311" s="23"/>
      <c r="I311" s="29"/>
      <c r="J311" s="31"/>
      <c r="K311" s="31"/>
      <c r="L311" s="31"/>
      <c r="M311" s="31"/>
    </row>
    <row r="312" spans="1:13" x14ac:dyDescent="0.25">
      <c r="A312" s="25" t="s">
        <v>5</v>
      </c>
      <c r="B312" s="48" t="s">
        <v>411</v>
      </c>
      <c r="C312" s="25" t="s">
        <v>31</v>
      </c>
      <c r="H312" s="23"/>
      <c r="I312" s="48"/>
      <c r="J312" s="70"/>
    </row>
    <row r="313" spans="1:13" outlineLevel="1" x14ac:dyDescent="0.25">
      <c r="A313" s="25" t="s">
        <v>412</v>
      </c>
      <c r="B313" s="48"/>
      <c r="C313" s="70"/>
      <c r="H313" s="23"/>
      <c r="I313" s="48"/>
      <c r="J313" s="70"/>
    </row>
    <row r="314" spans="1:13" outlineLevel="1" x14ac:dyDescent="0.25">
      <c r="A314" s="25" t="s">
        <v>413</v>
      </c>
      <c r="B314" s="48"/>
      <c r="C314" s="70"/>
      <c r="H314" s="23"/>
      <c r="I314" s="48"/>
      <c r="J314" s="70"/>
    </row>
    <row r="315" spans="1:13" outlineLevel="1" x14ac:dyDescent="0.25">
      <c r="A315" s="25" t="s">
        <v>414</v>
      </c>
      <c r="B315" s="48"/>
      <c r="C315" s="70"/>
      <c r="H315" s="23"/>
      <c r="I315" s="48"/>
      <c r="J315" s="70"/>
    </row>
    <row r="316" spans="1:13" outlineLevel="1" x14ac:dyDescent="0.25">
      <c r="A316" s="25" t="s">
        <v>415</v>
      </c>
      <c r="B316" s="48"/>
      <c r="C316" s="70"/>
      <c r="H316" s="23"/>
      <c r="I316" s="48"/>
      <c r="J316" s="70"/>
    </row>
    <row r="317" spans="1:13" outlineLevel="1" x14ac:dyDescent="0.25">
      <c r="A317" s="25" t="s">
        <v>416</v>
      </c>
      <c r="B317" s="48"/>
      <c r="C317" s="70"/>
      <c r="H317" s="23"/>
      <c r="I317" s="48"/>
      <c r="J317" s="70"/>
    </row>
    <row r="318" spans="1:13" outlineLevel="1" x14ac:dyDescent="0.25">
      <c r="A318" s="25" t="s">
        <v>417</v>
      </c>
      <c r="B318" s="48"/>
      <c r="C318" s="70"/>
      <c r="H318" s="23"/>
      <c r="I318" s="48"/>
      <c r="J318" s="70"/>
    </row>
    <row r="319" spans="1:13" ht="18.75" x14ac:dyDescent="0.25">
      <c r="A319" s="37"/>
      <c r="B319" s="36" t="s">
        <v>28</v>
      </c>
      <c r="C319" s="37"/>
      <c r="D319" s="37"/>
      <c r="E319" s="37"/>
      <c r="F319" s="37"/>
      <c r="G319" s="38"/>
      <c r="H319" s="23"/>
      <c r="I319" s="29"/>
      <c r="J319" s="31"/>
      <c r="K319" s="31"/>
      <c r="L319" s="31"/>
      <c r="M319" s="31"/>
    </row>
    <row r="320" spans="1:13" ht="15" customHeight="1" outlineLevel="1" x14ac:dyDescent="0.25">
      <c r="A320" s="44"/>
      <c r="B320" s="45" t="s">
        <v>418</v>
      </c>
      <c r="C320" s="44"/>
      <c r="D320" s="44"/>
      <c r="E320" s="46"/>
      <c r="F320" s="47"/>
      <c r="G320" s="47"/>
      <c r="H320" s="23"/>
      <c r="L320" s="23"/>
      <c r="M320" s="23"/>
    </row>
    <row r="321" spans="1:8" outlineLevel="1" x14ac:dyDescent="0.25">
      <c r="A321" s="25" t="s">
        <v>419</v>
      </c>
      <c r="B321" s="40" t="s">
        <v>420</v>
      </c>
      <c r="C321" s="40"/>
      <c r="H321" s="23"/>
    </row>
    <row r="322" spans="1:8" outlineLevel="1" x14ac:dyDescent="0.25">
      <c r="A322" s="25" t="s">
        <v>421</v>
      </c>
      <c r="B322" s="40" t="s">
        <v>422</v>
      </c>
      <c r="C322" s="40"/>
      <c r="H322" s="23"/>
    </row>
    <row r="323" spans="1:8" outlineLevel="1" x14ac:dyDescent="0.25">
      <c r="A323" s="25" t="s">
        <v>423</v>
      </c>
      <c r="B323" s="40" t="s">
        <v>424</v>
      </c>
      <c r="C323" s="40"/>
      <c r="H323" s="23"/>
    </row>
    <row r="324" spans="1:8" outlineLevel="1" x14ac:dyDescent="0.25">
      <c r="A324" s="25" t="s">
        <v>425</v>
      </c>
      <c r="B324" s="40" t="s">
        <v>426</v>
      </c>
      <c r="H324" s="23"/>
    </row>
    <row r="325" spans="1:8" outlineLevel="1" x14ac:dyDescent="0.25">
      <c r="A325" s="25" t="s">
        <v>427</v>
      </c>
      <c r="B325" s="40" t="s">
        <v>428</v>
      </c>
      <c r="H325" s="23"/>
    </row>
    <row r="326" spans="1:8" outlineLevel="1" x14ac:dyDescent="0.25">
      <c r="A326" s="25" t="s">
        <v>429</v>
      </c>
      <c r="B326" s="40" t="s">
        <v>430</v>
      </c>
      <c r="H326" s="23"/>
    </row>
    <row r="327" spans="1:8" outlineLevel="1" x14ac:dyDescent="0.25">
      <c r="A327" s="25" t="s">
        <v>431</v>
      </c>
      <c r="B327" s="40" t="s">
        <v>432</v>
      </c>
      <c r="H327" s="23"/>
    </row>
    <row r="328" spans="1:8" outlineLevel="1" x14ac:dyDescent="0.25">
      <c r="A328" s="25" t="s">
        <v>433</v>
      </c>
      <c r="B328" s="40" t="s">
        <v>434</v>
      </c>
      <c r="H328" s="23"/>
    </row>
    <row r="329" spans="1:8" outlineLevel="1" x14ac:dyDescent="0.25">
      <c r="A329" s="25" t="s">
        <v>435</v>
      </c>
      <c r="B329" s="40" t="s">
        <v>436</v>
      </c>
      <c r="H329" s="23"/>
    </row>
    <row r="330" spans="1:8" outlineLevel="1" x14ac:dyDescent="0.25">
      <c r="A330" s="25" t="s">
        <v>437</v>
      </c>
      <c r="B330" s="53" t="s">
        <v>438</v>
      </c>
      <c r="H330" s="23"/>
    </row>
    <row r="331" spans="1:8" outlineLevel="1" x14ac:dyDescent="0.25">
      <c r="A331" s="25" t="s">
        <v>439</v>
      </c>
      <c r="B331" s="53" t="s">
        <v>438</v>
      </c>
      <c r="H331" s="23"/>
    </row>
    <row r="332" spans="1:8" outlineLevel="1" x14ac:dyDescent="0.25">
      <c r="A332" s="25" t="s">
        <v>440</v>
      </c>
      <c r="B332" s="53" t="s">
        <v>438</v>
      </c>
      <c r="H332" s="23"/>
    </row>
    <row r="333" spans="1:8" outlineLevel="1" x14ac:dyDescent="0.25">
      <c r="A333" s="25" t="s">
        <v>441</v>
      </c>
      <c r="B333" s="53" t="s">
        <v>438</v>
      </c>
      <c r="H333" s="23"/>
    </row>
    <row r="334" spans="1:8" outlineLevel="1" x14ac:dyDescent="0.25">
      <c r="A334" s="25" t="s">
        <v>442</v>
      </c>
      <c r="B334" s="53" t="s">
        <v>438</v>
      </c>
      <c r="H334" s="23"/>
    </row>
    <row r="335" spans="1:8" outlineLevel="1" x14ac:dyDescent="0.25">
      <c r="A335" s="25" t="s">
        <v>443</v>
      </c>
      <c r="B335" s="53" t="s">
        <v>438</v>
      </c>
      <c r="H335" s="23"/>
    </row>
    <row r="336" spans="1:8" outlineLevel="1" x14ac:dyDescent="0.25">
      <c r="A336" s="25" t="s">
        <v>444</v>
      </c>
      <c r="B336" s="53" t="s">
        <v>438</v>
      </c>
      <c r="H336" s="23"/>
    </row>
    <row r="337" spans="1:8" outlineLevel="1" x14ac:dyDescent="0.25">
      <c r="A337" s="25" t="s">
        <v>445</v>
      </c>
      <c r="B337" s="53" t="s">
        <v>438</v>
      </c>
      <c r="H337" s="23"/>
    </row>
    <row r="338" spans="1:8" outlineLevel="1" x14ac:dyDescent="0.25">
      <c r="A338" s="25" t="s">
        <v>446</v>
      </c>
      <c r="B338" s="53" t="s">
        <v>438</v>
      </c>
      <c r="H338" s="23"/>
    </row>
    <row r="339" spans="1:8" outlineLevel="1" x14ac:dyDescent="0.25">
      <c r="A339" s="25" t="s">
        <v>447</v>
      </c>
      <c r="B339" s="53" t="s">
        <v>438</v>
      </c>
      <c r="H339" s="23"/>
    </row>
    <row r="340" spans="1:8" outlineLevel="1" x14ac:dyDescent="0.25">
      <c r="A340" s="25" t="s">
        <v>448</v>
      </c>
      <c r="B340" s="53" t="s">
        <v>438</v>
      </c>
      <c r="H340" s="23"/>
    </row>
    <row r="341" spans="1:8" outlineLevel="1" x14ac:dyDescent="0.25">
      <c r="A341" s="25" t="s">
        <v>449</v>
      </c>
      <c r="B341" s="53" t="s">
        <v>438</v>
      </c>
      <c r="H341" s="23"/>
    </row>
    <row r="342" spans="1:8" outlineLevel="1" x14ac:dyDescent="0.25">
      <c r="A342" s="25" t="s">
        <v>450</v>
      </c>
      <c r="B342" s="53" t="s">
        <v>438</v>
      </c>
      <c r="H342" s="23"/>
    </row>
    <row r="343" spans="1:8" outlineLevel="1" x14ac:dyDescent="0.25">
      <c r="A343" s="25" t="s">
        <v>451</v>
      </c>
      <c r="B343" s="53" t="s">
        <v>438</v>
      </c>
      <c r="H343" s="23"/>
    </row>
    <row r="344" spans="1:8" outlineLevel="1" x14ac:dyDescent="0.25">
      <c r="A344" s="25" t="s">
        <v>452</v>
      </c>
      <c r="B344" s="53" t="s">
        <v>438</v>
      </c>
      <c r="H344" s="23"/>
    </row>
    <row r="345" spans="1:8" outlineLevel="1" x14ac:dyDescent="0.25">
      <c r="A345" s="25" t="s">
        <v>453</v>
      </c>
      <c r="B345" s="53" t="s">
        <v>438</v>
      </c>
      <c r="H345" s="23"/>
    </row>
    <row r="346" spans="1:8" outlineLevel="1" x14ac:dyDescent="0.25">
      <c r="A346" s="25" t="s">
        <v>454</v>
      </c>
      <c r="B346" s="53" t="s">
        <v>438</v>
      </c>
      <c r="H346" s="23"/>
    </row>
    <row r="347" spans="1:8" outlineLevel="1" x14ac:dyDescent="0.25">
      <c r="A347" s="25" t="s">
        <v>455</v>
      </c>
      <c r="B347" s="53" t="s">
        <v>438</v>
      </c>
      <c r="H347" s="23"/>
    </row>
    <row r="348" spans="1:8" outlineLevel="1" x14ac:dyDescent="0.25">
      <c r="A348" s="25" t="s">
        <v>456</v>
      </c>
      <c r="B348" s="53" t="s">
        <v>438</v>
      </c>
      <c r="H348" s="23"/>
    </row>
    <row r="349" spans="1:8" outlineLevel="1" x14ac:dyDescent="0.25">
      <c r="A349" s="25" t="s">
        <v>457</v>
      </c>
      <c r="B349" s="53" t="s">
        <v>438</v>
      </c>
      <c r="H349" s="23"/>
    </row>
    <row r="350" spans="1:8" outlineLevel="1" x14ac:dyDescent="0.25">
      <c r="A350" s="25" t="s">
        <v>458</v>
      </c>
      <c r="B350" s="53" t="s">
        <v>438</v>
      </c>
      <c r="H350" s="23"/>
    </row>
    <row r="351" spans="1:8" outlineLevel="1" x14ac:dyDescent="0.25">
      <c r="A351" s="25" t="s">
        <v>459</v>
      </c>
      <c r="B351" s="53" t="s">
        <v>438</v>
      </c>
      <c r="H351" s="23"/>
    </row>
    <row r="352" spans="1:8" outlineLevel="1" x14ac:dyDescent="0.25">
      <c r="A352" s="25" t="s">
        <v>460</v>
      </c>
      <c r="B352" s="53" t="s">
        <v>438</v>
      </c>
      <c r="H352" s="23"/>
    </row>
    <row r="353" spans="1:8" outlineLevel="1" x14ac:dyDescent="0.25">
      <c r="A353" s="25" t="s">
        <v>461</v>
      </c>
      <c r="B353" s="53" t="s">
        <v>438</v>
      </c>
      <c r="H353" s="23"/>
    </row>
    <row r="354" spans="1:8" outlineLevel="1" x14ac:dyDescent="0.25">
      <c r="A354" s="25" t="s">
        <v>462</v>
      </c>
      <c r="B354" s="53" t="s">
        <v>438</v>
      </c>
      <c r="H354" s="23"/>
    </row>
    <row r="355" spans="1:8" outlineLevel="1" x14ac:dyDescent="0.25">
      <c r="A355" s="25" t="s">
        <v>463</v>
      </c>
      <c r="B355" s="53" t="s">
        <v>438</v>
      </c>
      <c r="H355" s="23"/>
    </row>
    <row r="356" spans="1:8" outlineLevel="1" x14ac:dyDescent="0.25">
      <c r="A356" s="25" t="s">
        <v>464</v>
      </c>
      <c r="B356" s="53" t="s">
        <v>438</v>
      </c>
      <c r="H356" s="23"/>
    </row>
    <row r="357" spans="1:8" outlineLevel="1" x14ac:dyDescent="0.25">
      <c r="A357" s="25" t="s">
        <v>465</v>
      </c>
      <c r="B357" s="53" t="s">
        <v>438</v>
      </c>
      <c r="H357" s="23"/>
    </row>
    <row r="358" spans="1:8" outlineLevel="1" x14ac:dyDescent="0.25">
      <c r="A358" s="25" t="s">
        <v>466</v>
      </c>
      <c r="B358" s="53" t="s">
        <v>438</v>
      </c>
      <c r="H358" s="23"/>
    </row>
    <row r="359" spans="1:8" outlineLevel="1" x14ac:dyDescent="0.25">
      <c r="A359" s="25" t="s">
        <v>467</v>
      </c>
      <c r="B359" s="53" t="s">
        <v>438</v>
      </c>
      <c r="H359" s="23"/>
    </row>
    <row r="360" spans="1:8" outlineLevel="1" x14ac:dyDescent="0.25">
      <c r="A360" s="25" t="s">
        <v>468</v>
      </c>
      <c r="B360" s="53" t="s">
        <v>438</v>
      </c>
      <c r="H360" s="23"/>
    </row>
    <row r="361" spans="1:8" outlineLevel="1" x14ac:dyDescent="0.25">
      <c r="A361" s="25" t="s">
        <v>469</v>
      </c>
      <c r="B361" s="53" t="s">
        <v>438</v>
      </c>
      <c r="H361" s="23"/>
    </row>
    <row r="362" spans="1:8" outlineLevel="1" x14ac:dyDescent="0.25">
      <c r="A362" s="25" t="s">
        <v>470</v>
      </c>
      <c r="B362" s="53" t="s">
        <v>438</v>
      </c>
      <c r="H362" s="23"/>
    </row>
    <row r="363" spans="1:8" outlineLevel="1" x14ac:dyDescent="0.25">
      <c r="A363" s="25" t="s">
        <v>471</v>
      </c>
      <c r="B363" s="53" t="s">
        <v>438</v>
      </c>
      <c r="H363" s="23"/>
    </row>
    <row r="364" spans="1:8" outlineLevel="1" x14ac:dyDescent="0.25">
      <c r="A364" s="25" t="s">
        <v>472</v>
      </c>
      <c r="B364" s="53" t="s">
        <v>438</v>
      </c>
      <c r="H364" s="23"/>
    </row>
    <row r="365" spans="1:8" outlineLevel="1" x14ac:dyDescent="0.25">
      <c r="A365" s="25" t="s">
        <v>473</v>
      </c>
      <c r="B365" s="53" t="s">
        <v>438</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75" zoomScaleNormal="75" workbookViewId="0"/>
  </sheetViews>
  <sheetFormatPr baseColWidth="10"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x14ac:dyDescent="0.25">
      <c r="A1" s="140" t="s">
        <v>474</v>
      </c>
      <c r="B1" s="140"/>
      <c r="C1" s="97"/>
      <c r="D1" s="97"/>
      <c r="E1" s="97"/>
      <c r="F1" s="149" t="s">
        <v>1288</v>
      </c>
    </row>
    <row r="2" spans="1:7" ht="15.75" thickBot="1" x14ac:dyDescent="0.3">
      <c r="A2" s="97"/>
      <c r="B2" s="97"/>
      <c r="C2" s="97"/>
      <c r="D2" s="97"/>
      <c r="E2" s="97"/>
      <c r="F2" s="97"/>
    </row>
    <row r="3" spans="1:7" ht="19.5" thickBot="1" x14ac:dyDescent="0.3">
      <c r="A3" s="99"/>
      <c r="B3" s="100" t="s">
        <v>20</v>
      </c>
      <c r="C3" s="101" t="s">
        <v>162</v>
      </c>
      <c r="D3" s="99"/>
      <c r="E3" s="99"/>
      <c r="F3" s="97"/>
      <c r="G3" s="99"/>
    </row>
    <row r="4" spans="1:7" ht="15.75" thickBot="1" x14ac:dyDescent="0.3"/>
    <row r="5" spans="1:7" ht="18.75" x14ac:dyDescent="0.25">
      <c r="A5" s="103"/>
      <c r="B5" s="104" t="s">
        <v>475</v>
      </c>
      <c r="C5" s="103"/>
      <c r="E5" s="105"/>
      <c r="F5" s="105"/>
    </row>
    <row r="6" spans="1:7" x14ac:dyDescent="0.25">
      <c r="B6" s="106" t="s">
        <v>476</v>
      </c>
    </row>
    <row r="7" spans="1:7" x14ac:dyDescent="0.25">
      <c r="B7" s="107" t="s">
        <v>477</v>
      </c>
    </row>
    <row r="8" spans="1:7" ht="15.75" thickBot="1" x14ac:dyDescent="0.3">
      <c r="B8" s="108" t="s">
        <v>478</v>
      </c>
    </row>
    <row r="9" spans="1:7" x14ac:dyDescent="0.25">
      <c r="B9" s="109"/>
    </row>
    <row r="10" spans="1:7" ht="37.5" x14ac:dyDescent="0.25">
      <c r="A10" s="110" t="s">
        <v>29</v>
      </c>
      <c r="B10" s="110" t="s">
        <v>476</v>
      </c>
      <c r="C10" s="111"/>
      <c r="D10" s="111"/>
      <c r="E10" s="111"/>
      <c r="F10" s="111"/>
      <c r="G10" s="112"/>
    </row>
    <row r="11" spans="1:7" ht="15" customHeight="1" x14ac:dyDescent="0.25">
      <c r="A11" s="113"/>
      <c r="B11" s="114" t="s">
        <v>479</v>
      </c>
      <c r="C11" s="113" t="s">
        <v>61</v>
      </c>
      <c r="D11" s="113"/>
      <c r="E11" s="113"/>
      <c r="F11" s="115" t="s">
        <v>480</v>
      </c>
      <c r="G11" s="115"/>
    </row>
    <row r="12" spans="1:7" x14ac:dyDescent="0.25">
      <c r="A12" s="102" t="s">
        <v>481</v>
      </c>
      <c r="B12" s="102" t="s">
        <v>482</v>
      </c>
      <c r="C12" s="164">
        <v>12339.92455727</v>
      </c>
      <c r="F12" s="167">
        <f>IF($C$15=0,"",IF(C12="[for completion]","",C12/$C$15))</f>
        <v>0.80105181771898026</v>
      </c>
    </row>
    <row r="13" spans="1:7" x14ac:dyDescent="0.25">
      <c r="A13" s="102" t="s">
        <v>483</v>
      </c>
      <c r="B13" s="102" t="s">
        <v>484</v>
      </c>
      <c r="C13" s="164">
        <v>3064.7275317899998</v>
      </c>
      <c r="F13" s="167">
        <f>IF($C$15=0,"",IF(C13="[for completion]","",C13/$C$15))</f>
        <v>0.19894818228101971</v>
      </c>
    </row>
    <row r="14" spans="1:7" x14ac:dyDescent="0.25">
      <c r="A14" s="102" t="s">
        <v>485</v>
      </c>
      <c r="B14" s="102" t="s">
        <v>94</v>
      </c>
      <c r="C14" s="168">
        <v>0</v>
      </c>
      <c r="F14" s="170">
        <f>IF($C$15=0,"",IF(C14="[for completion]","",C14/$C$15))</f>
        <v>0</v>
      </c>
    </row>
    <row r="15" spans="1:7" x14ac:dyDescent="0.25">
      <c r="A15" s="102" t="s">
        <v>486</v>
      </c>
      <c r="B15" s="117" t="s">
        <v>96</v>
      </c>
      <c r="C15" s="164">
        <f>SUM(C12:C14)</f>
        <v>15404.65208906</v>
      </c>
      <c r="F15" s="170">
        <f>SUM(F12:F14)</f>
        <v>1</v>
      </c>
    </row>
    <row r="16" spans="1:7" outlineLevel="1" x14ac:dyDescent="0.25">
      <c r="A16" s="102" t="s">
        <v>487</v>
      </c>
      <c r="B16" s="121" t="s">
        <v>488</v>
      </c>
      <c r="F16" s="163"/>
    </row>
    <row r="17" spans="1:7" outlineLevel="1" x14ac:dyDescent="0.25">
      <c r="A17" s="102" t="s">
        <v>489</v>
      </c>
      <c r="B17" s="121" t="s">
        <v>1140</v>
      </c>
      <c r="F17" s="163"/>
    </row>
    <row r="18" spans="1:7" outlineLevel="1" x14ac:dyDescent="0.25">
      <c r="A18" s="102" t="s">
        <v>490</v>
      </c>
      <c r="B18" s="121" t="s">
        <v>98</v>
      </c>
      <c r="F18" s="163"/>
    </row>
    <row r="19" spans="1:7" outlineLevel="1" x14ac:dyDescent="0.25">
      <c r="A19" s="102" t="s">
        <v>491</v>
      </c>
      <c r="B19" s="121" t="s">
        <v>98</v>
      </c>
      <c r="F19" s="163"/>
    </row>
    <row r="20" spans="1:7" outlineLevel="1" x14ac:dyDescent="0.25">
      <c r="A20" s="102" t="s">
        <v>492</v>
      </c>
      <c r="B20" s="121" t="s">
        <v>98</v>
      </c>
      <c r="F20" s="163"/>
    </row>
    <row r="21" spans="1:7" outlineLevel="1" x14ac:dyDescent="0.25">
      <c r="A21" s="102" t="s">
        <v>493</v>
      </c>
      <c r="B21" s="121" t="s">
        <v>98</v>
      </c>
      <c r="F21" s="163"/>
    </row>
    <row r="22" spans="1:7" outlineLevel="1" x14ac:dyDescent="0.25">
      <c r="A22" s="102" t="s">
        <v>494</v>
      </c>
      <c r="B22" s="121" t="s">
        <v>98</v>
      </c>
      <c r="F22" s="163"/>
    </row>
    <row r="23" spans="1:7" outlineLevel="1" x14ac:dyDescent="0.25">
      <c r="A23" s="102" t="s">
        <v>495</v>
      </c>
      <c r="B23" s="121" t="s">
        <v>98</v>
      </c>
      <c r="F23" s="163"/>
    </row>
    <row r="24" spans="1:7" outlineLevel="1" x14ac:dyDescent="0.25">
      <c r="A24" s="102" t="s">
        <v>496</v>
      </c>
      <c r="B24" s="121" t="s">
        <v>98</v>
      </c>
      <c r="F24" s="163"/>
    </row>
    <row r="25" spans="1:7" outlineLevel="1" x14ac:dyDescent="0.25">
      <c r="A25" s="102" t="s">
        <v>497</v>
      </c>
      <c r="B25" s="121" t="s">
        <v>98</v>
      </c>
      <c r="F25" s="163"/>
    </row>
    <row r="26" spans="1:7" outlineLevel="1" x14ac:dyDescent="0.25">
      <c r="A26" s="102" t="s">
        <v>498</v>
      </c>
      <c r="B26" s="121" t="s">
        <v>98</v>
      </c>
      <c r="C26" s="98"/>
      <c r="D26" s="98"/>
      <c r="E26" s="98"/>
      <c r="F26" s="163"/>
    </row>
    <row r="27" spans="1:7" ht="15" customHeight="1" x14ac:dyDescent="0.25">
      <c r="A27" s="113"/>
      <c r="B27" s="114" t="s">
        <v>499</v>
      </c>
      <c r="C27" s="113" t="s">
        <v>500</v>
      </c>
      <c r="D27" s="113" t="s">
        <v>501</v>
      </c>
      <c r="E27" s="120"/>
      <c r="F27" s="113" t="s">
        <v>502</v>
      </c>
      <c r="G27" s="115"/>
    </row>
    <row r="28" spans="1:7" x14ac:dyDescent="0.25">
      <c r="A28" s="102" t="s">
        <v>503</v>
      </c>
      <c r="B28" s="102" t="s">
        <v>504</v>
      </c>
      <c r="C28" s="168">
        <v>179749</v>
      </c>
      <c r="D28" s="168">
        <v>11527</v>
      </c>
      <c r="F28" s="168">
        <v>191276</v>
      </c>
    </row>
    <row r="29" spans="1:7" outlineLevel="1" x14ac:dyDescent="0.25">
      <c r="A29" s="102" t="s">
        <v>505</v>
      </c>
      <c r="B29" s="121" t="s">
        <v>506</v>
      </c>
      <c r="C29" s="168">
        <v>302642</v>
      </c>
      <c r="D29" s="168">
        <v>15946</v>
      </c>
      <c r="F29" s="168">
        <v>318588</v>
      </c>
    </row>
    <row r="30" spans="1:7" outlineLevel="1" x14ac:dyDescent="0.25">
      <c r="A30" s="102" t="s">
        <v>507</v>
      </c>
      <c r="B30" s="121" t="s">
        <v>508</v>
      </c>
      <c r="C30" s="168">
        <v>48488</v>
      </c>
      <c r="D30" s="168">
        <v>11766</v>
      </c>
      <c r="F30" s="168">
        <v>60254</v>
      </c>
    </row>
    <row r="31" spans="1:7" outlineLevel="1" x14ac:dyDescent="0.25">
      <c r="A31" s="102" t="s">
        <v>509</v>
      </c>
      <c r="B31" s="121"/>
      <c r="D31" s="151"/>
    </row>
    <row r="32" spans="1:7" outlineLevel="1" x14ac:dyDescent="0.25">
      <c r="A32" s="102" t="s">
        <v>510</v>
      </c>
      <c r="B32" s="121"/>
      <c r="D32" s="151"/>
    </row>
    <row r="33" spans="1:7" outlineLevel="1" x14ac:dyDescent="0.25">
      <c r="A33" s="102" t="s">
        <v>511</v>
      </c>
      <c r="B33" s="121"/>
      <c r="D33" s="151"/>
    </row>
    <row r="34" spans="1:7" outlineLevel="1" x14ac:dyDescent="0.25">
      <c r="A34" s="102" t="s">
        <v>512</v>
      </c>
      <c r="B34" s="121"/>
      <c r="D34" s="151"/>
    </row>
    <row r="35" spans="1:7" ht="15" customHeight="1" x14ac:dyDescent="0.25">
      <c r="A35" s="113"/>
      <c r="B35" s="114" t="s">
        <v>513</v>
      </c>
      <c r="C35" s="113" t="s">
        <v>514</v>
      </c>
      <c r="D35" s="113" t="s">
        <v>515</v>
      </c>
      <c r="E35" s="120"/>
      <c r="F35" s="115" t="s">
        <v>480</v>
      </c>
      <c r="G35" s="115"/>
    </row>
    <row r="36" spans="1:7" x14ac:dyDescent="0.25">
      <c r="A36" s="102" t="s">
        <v>516</v>
      </c>
      <c r="B36" s="102" t="s">
        <v>517</v>
      </c>
      <c r="C36" s="167">
        <v>1.7000000000000001E-3</v>
      </c>
      <c r="D36" s="167">
        <v>0.1009</v>
      </c>
      <c r="F36" s="167">
        <v>2.1400000000000002E-2</v>
      </c>
    </row>
    <row r="37" spans="1:7" outlineLevel="1" x14ac:dyDescent="0.25">
      <c r="A37" s="102" t="s">
        <v>518</v>
      </c>
      <c r="C37" s="136"/>
      <c r="D37" s="136"/>
      <c r="F37" s="136"/>
    </row>
    <row r="38" spans="1:7" outlineLevel="1" x14ac:dyDescent="0.25">
      <c r="A38" s="102" t="s">
        <v>519</v>
      </c>
      <c r="C38" s="136"/>
      <c r="D38" s="136"/>
      <c r="F38" s="136"/>
    </row>
    <row r="39" spans="1:7" outlineLevel="1" x14ac:dyDescent="0.25">
      <c r="A39" s="102" t="s">
        <v>520</v>
      </c>
      <c r="C39" s="136"/>
      <c r="D39" s="136"/>
      <c r="F39" s="136"/>
    </row>
    <row r="40" spans="1:7" outlineLevel="1" x14ac:dyDescent="0.25">
      <c r="A40" s="102" t="s">
        <v>521</v>
      </c>
      <c r="C40" s="136"/>
      <c r="D40" s="136"/>
      <c r="F40" s="136"/>
    </row>
    <row r="41" spans="1:7" outlineLevel="1" x14ac:dyDescent="0.25">
      <c r="A41" s="102" t="s">
        <v>522</v>
      </c>
      <c r="C41" s="136"/>
      <c r="D41" s="136"/>
      <c r="F41" s="136"/>
    </row>
    <row r="42" spans="1:7" outlineLevel="1" x14ac:dyDescent="0.25">
      <c r="A42" s="102" t="s">
        <v>523</v>
      </c>
      <c r="C42" s="136"/>
      <c r="D42" s="136"/>
      <c r="F42" s="136"/>
    </row>
    <row r="43" spans="1:7" ht="15" customHeight="1" x14ac:dyDescent="0.25">
      <c r="A43" s="113"/>
      <c r="B43" s="114" t="s">
        <v>524</v>
      </c>
      <c r="C43" s="113" t="s">
        <v>514</v>
      </c>
      <c r="D43" s="113" t="s">
        <v>515</v>
      </c>
      <c r="E43" s="120"/>
      <c r="F43" s="115" t="s">
        <v>480</v>
      </c>
      <c r="G43" s="115"/>
    </row>
    <row r="44" spans="1:7" x14ac:dyDescent="0.25">
      <c r="A44" s="102" t="s">
        <v>525</v>
      </c>
      <c r="B44" s="122" t="s">
        <v>526</v>
      </c>
      <c r="C44" s="169">
        <f>SUM(C45:C72)</f>
        <v>0.99529999999999996</v>
      </c>
      <c r="D44" s="169">
        <f>SUM(D45:D72)</f>
        <v>0.92480000000000007</v>
      </c>
      <c r="E44" s="136"/>
      <c r="F44" s="169">
        <f>SUM(F45:F72)</f>
        <v>0.98127415314918809</v>
      </c>
      <c r="G44" s="102"/>
    </row>
    <row r="45" spans="1:7" x14ac:dyDescent="0.25">
      <c r="A45" s="102" t="s">
        <v>527</v>
      </c>
      <c r="B45" s="102" t="s">
        <v>528</v>
      </c>
      <c r="C45" s="170">
        <v>0</v>
      </c>
      <c r="D45" s="170">
        <f t="shared" ref="D45:D72" si="0">IF(ISNA(VLOOKUP(A45,Tabla_DatosExternos,5,FALSE))=TRUE,0,VLOOKUP(A45,Tabla_DatosExternos,5,FALSE))/100</f>
        <v>0</v>
      </c>
      <c r="E45" s="136"/>
      <c r="F45" s="171">
        <f>C45*(C$12/C$15)+D45*(C$13/C$15)</f>
        <v>0</v>
      </c>
      <c r="G45" s="102"/>
    </row>
    <row r="46" spans="1:7" x14ac:dyDescent="0.25">
      <c r="A46" s="102" t="s">
        <v>529</v>
      </c>
      <c r="B46" s="102" t="s">
        <v>530</v>
      </c>
      <c r="C46" s="170">
        <v>0</v>
      </c>
      <c r="D46" s="170">
        <f t="shared" si="0"/>
        <v>0</v>
      </c>
      <c r="E46" s="136"/>
      <c r="F46" s="171">
        <f t="shared" ref="F46:F72" si="1">C46*(C$12/C$15)+D46*(C$13/C$15)</f>
        <v>0</v>
      </c>
      <c r="G46" s="102"/>
    </row>
    <row r="47" spans="1:7" x14ac:dyDescent="0.25">
      <c r="A47" s="102" t="s">
        <v>531</v>
      </c>
      <c r="B47" s="102" t="s">
        <v>532</v>
      </c>
      <c r="C47" s="170">
        <v>0</v>
      </c>
      <c r="D47" s="170">
        <f t="shared" si="0"/>
        <v>0</v>
      </c>
      <c r="E47" s="136"/>
      <c r="F47" s="171">
        <f t="shared" si="1"/>
        <v>0</v>
      </c>
      <c r="G47" s="102"/>
    </row>
    <row r="48" spans="1:7" x14ac:dyDescent="0.25">
      <c r="A48" s="102" t="s">
        <v>533</v>
      </c>
      <c r="B48" s="102" t="s">
        <v>534</v>
      </c>
      <c r="C48" s="170">
        <v>0</v>
      </c>
      <c r="D48" s="170">
        <f t="shared" si="0"/>
        <v>0</v>
      </c>
      <c r="E48" s="136"/>
      <c r="F48" s="171">
        <f t="shared" si="1"/>
        <v>0</v>
      </c>
      <c r="G48" s="102"/>
    </row>
    <row r="49" spans="1:7" x14ac:dyDescent="0.25">
      <c r="A49" s="102" t="s">
        <v>535</v>
      </c>
      <c r="B49" s="102" t="s">
        <v>536</v>
      </c>
      <c r="C49" s="170">
        <v>0</v>
      </c>
      <c r="D49" s="170">
        <f t="shared" si="0"/>
        <v>0</v>
      </c>
      <c r="E49" s="136"/>
      <c r="F49" s="171">
        <f t="shared" si="1"/>
        <v>0</v>
      </c>
      <c r="G49" s="102"/>
    </row>
    <row r="50" spans="1:7" x14ac:dyDescent="0.25">
      <c r="A50" s="102" t="s">
        <v>537</v>
      </c>
      <c r="B50" s="102" t="s">
        <v>538</v>
      </c>
      <c r="C50" s="170">
        <v>0</v>
      </c>
      <c r="D50" s="170">
        <f t="shared" si="0"/>
        <v>0</v>
      </c>
      <c r="E50" s="136"/>
      <c r="F50" s="171">
        <f t="shared" si="1"/>
        <v>0</v>
      </c>
      <c r="G50" s="102"/>
    </row>
    <row r="51" spans="1:7" x14ac:dyDescent="0.25">
      <c r="A51" s="102" t="s">
        <v>539</v>
      </c>
      <c r="B51" s="102" t="s">
        <v>540</v>
      </c>
      <c r="C51" s="170">
        <v>0</v>
      </c>
      <c r="D51" s="170">
        <f t="shared" si="0"/>
        <v>0</v>
      </c>
      <c r="E51" s="136"/>
      <c r="F51" s="171">
        <f t="shared" si="1"/>
        <v>0</v>
      </c>
      <c r="G51" s="102"/>
    </row>
    <row r="52" spans="1:7" x14ac:dyDescent="0.25">
      <c r="A52" s="102" t="s">
        <v>541</v>
      </c>
      <c r="B52" s="102" t="s">
        <v>542</v>
      </c>
      <c r="C52" s="170">
        <v>0</v>
      </c>
      <c r="D52" s="170">
        <f t="shared" si="0"/>
        <v>0</v>
      </c>
      <c r="E52" s="136"/>
      <c r="F52" s="171">
        <f t="shared" si="1"/>
        <v>0</v>
      </c>
      <c r="G52" s="102"/>
    </row>
    <row r="53" spans="1:7" x14ac:dyDescent="0.25">
      <c r="A53" s="102" t="s">
        <v>543</v>
      </c>
      <c r="B53" s="102" t="s">
        <v>544</v>
      </c>
      <c r="C53" s="170">
        <v>0</v>
      </c>
      <c r="D53" s="170">
        <f t="shared" si="0"/>
        <v>0</v>
      </c>
      <c r="E53" s="136"/>
      <c r="F53" s="171">
        <f t="shared" si="1"/>
        <v>0</v>
      </c>
      <c r="G53" s="102"/>
    </row>
    <row r="54" spans="1:7" x14ac:dyDescent="0.25">
      <c r="A54" s="102" t="s">
        <v>545</v>
      </c>
      <c r="B54" s="102" t="s">
        <v>546</v>
      </c>
      <c r="C54" s="170">
        <v>0</v>
      </c>
      <c r="D54" s="170">
        <f t="shared" si="0"/>
        <v>0</v>
      </c>
      <c r="E54" s="136"/>
      <c r="F54" s="171">
        <f t="shared" si="1"/>
        <v>0</v>
      </c>
      <c r="G54" s="102"/>
    </row>
    <row r="55" spans="1:7" x14ac:dyDescent="0.25">
      <c r="A55" s="102" t="s">
        <v>547</v>
      </c>
      <c r="B55" s="102" t="s">
        <v>548</v>
      </c>
      <c r="C55" s="170">
        <v>0</v>
      </c>
      <c r="D55" s="170">
        <f t="shared" si="0"/>
        <v>0</v>
      </c>
      <c r="E55" s="136"/>
      <c r="F55" s="171">
        <f t="shared" si="1"/>
        <v>0</v>
      </c>
      <c r="G55" s="102"/>
    </row>
    <row r="56" spans="1:7" x14ac:dyDescent="0.25">
      <c r="A56" s="102" t="s">
        <v>549</v>
      </c>
      <c r="B56" s="102" t="s">
        <v>550</v>
      </c>
      <c r="C56" s="170">
        <v>0</v>
      </c>
      <c r="D56" s="170">
        <f t="shared" si="0"/>
        <v>0</v>
      </c>
      <c r="E56" s="136"/>
      <c r="F56" s="171">
        <f t="shared" si="1"/>
        <v>0</v>
      </c>
      <c r="G56" s="102"/>
    </row>
    <row r="57" spans="1:7" x14ac:dyDescent="0.25">
      <c r="A57" s="102" t="s">
        <v>551</v>
      </c>
      <c r="B57" s="102" t="s">
        <v>552</v>
      </c>
      <c r="C57" s="170">
        <v>0</v>
      </c>
      <c r="D57" s="170">
        <f t="shared" si="0"/>
        <v>0</v>
      </c>
      <c r="E57" s="136"/>
      <c r="F57" s="171">
        <f t="shared" si="1"/>
        <v>0</v>
      </c>
      <c r="G57" s="102"/>
    </row>
    <row r="58" spans="1:7" x14ac:dyDescent="0.25">
      <c r="A58" s="102" t="s">
        <v>553</v>
      </c>
      <c r="B58" s="102" t="s">
        <v>554</v>
      </c>
      <c r="C58" s="170">
        <v>0</v>
      </c>
      <c r="D58" s="170">
        <f t="shared" si="0"/>
        <v>0</v>
      </c>
      <c r="E58" s="136"/>
      <c r="F58" s="171">
        <f t="shared" si="1"/>
        <v>0</v>
      </c>
      <c r="G58" s="102"/>
    </row>
    <row r="59" spans="1:7" x14ac:dyDescent="0.25">
      <c r="A59" s="102" t="s">
        <v>555</v>
      </c>
      <c r="B59" s="102" t="s">
        <v>556</v>
      </c>
      <c r="C59" s="170">
        <v>0</v>
      </c>
      <c r="D59" s="170">
        <f t="shared" si="0"/>
        <v>0</v>
      </c>
      <c r="E59" s="136"/>
      <c r="F59" s="171">
        <f t="shared" si="1"/>
        <v>0</v>
      </c>
      <c r="G59" s="102"/>
    </row>
    <row r="60" spans="1:7" x14ac:dyDescent="0.25">
      <c r="A60" s="102" t="s">
        <v>557</v>
      </c>
      <c r="B60" s="102" t="s">
        <v>3</v>
      </c>
      <c r="C60" s="170">
        <v>0</v>
      </c>
      <c r="D60" s="170">
        <f t="shared" si="0"/>
        <v>0</v>
      </c>
      <c r="E60" s="136"/>
      <c r="F60" s="171">
        <f t="shared" si="1"/>
        <v>0</v>
      </c>
      <c r="G60" s="102"/>
    </row>
    <row r="61" spans="1:7" x14ac:dyDescent="0.25">
      <c r="A61" s="102" t="s">
        <v>558</v>
      </c>
      <c r="B61" s="102" t="s">
        <v>559</v>
      </c>
      <c r="C61" s="170">
        <v>0</v>
      </c>
      <c r="D61" s="170">
        <f t="shared" si="0"/>
        <v>0</v>
      </c>
      <c r="E61" s="136"/>
      <c r="F61" s="171">
        <f t="shared" si="1"/>
        <v>0</v>
      </c>
      <c r="G61" s="102"/>
    </row>
    <row r="62" spans="1:7" x14ac:dyDescent="0.25">
      <c r="A62" s="102" t="s">
        <v>560</v>
      </c>
      <c r="B62" s="102" t="s">
        <v>561</v>
      </c>
      <c r="C62" s="170">
        <v>0</v>
      </c>
      <c r="D62" s="170">
        <f t="shared" si="0"/>
        <v>0</v>
      </c>
      <c r="E62" s="136"/>
      <c r="F62" s="171">
        <f t="shared" si="1"/>
        <v>0</v>
      </c>
      <c r="G62" s="102"/>
    </row>
    <row r="63" spans="1:7" x14ac:dyDescent="0.25">
      <c r="A63" s="102" t="s">
        <v>562</v>
      </c>
      <c r="B63" s="102" t="s">
        <v>563</v>
      </c>
      <c r="C63" s="170">
        <v>0</v>
      </c>
      <c r="D63" s="170">
        <f t="shared" si="0"/>
        <v>0</v>
      </c>
      <c r="E63" s="136"/>
      <c r="F63" s="171">
        <f t="shared" si="1"/>
        <v>0</v>
      </c>
      <c r="G63" s="102"/>
    </row>
    <row r="64" spans="1:7" x14ac:dyDescent="0.25">
      <c r="A64" s="102" t="s">
        <v>564</v>
      </c>
      <c r="B64" s="102" t="s">
        <v>565</v>
      </c>
      <c r="C64" s="170">
        <v>0</v>
      </c>
      <c r="D64" s="170">
        <f t="shared" si="0"/>
        <v>0</v>
      </c>
      <c r="E64" s="136"/>
      <c r="F64" s="171">
        <f t="shared" si="1"/>
        <v>0</v>
      </c>
      <c r="G64" s="102"/>
    </row>
    <row r="65" spans="1:7" x14ac:dyDescent="0.25">
      <c r="A65" s="102" t="s">
        <v>566</v>
      </c>
      <c r="B65" s="102" t="s">
        <v>567</v>
      </c>
      <c r="C65" s="170">
        <v>0</v>
      </c>
      <c r="D65" s="170">
        <f t="shared" si="0"/>
        <v>0</v>
      </c>
      <c r="E65" s="136"/>
      <c r="F65" s="171">
        <f t="shared" si="1"/>
        <v>0</v>
      </c>
      <c r="G65" s="102"/>
    </row>
    <row r="66" spans="1:7" x14ac:dyDescent="0.25">
      <c r="A66" s="102" t="s">
        <v>568</v>
      </c>
      <c r="B66" s="102" t="s">
        <v>569</v>
      </c>
      <c r="C66" s="167">
        <v>0.12939999999999999</v>
      </c>
      <c r="D66" s="167">
        <f t="shared" si="0"/>
        <v>7.690000000000001E-2</v>
      </c>
      <c r="E66" s="136"/>
      <c r="F66" s="136">
        <f t="shared" si="1"/>
        <v>0.11895522043024645</v>
      </c>
      <c r="G66" s="102"/>
    </row>
    <row r="67" spans="1:7" x14ac:dyDescent="0.25">
      <c r="A67" s="102" t="s">
        <v>570</v>
      </c>
      <c r="B67" s="102" t="s">
        <v>571</v>
      </c>
      <c r="C67" s="170">
        <v>0</v>
      </c>
      <c r="D67" s="170">
        <f t="shared" si="0"/>
        <v>0</v>
      </c>
      <c r="E67" s="136"/>
      <c r="F67" s="171">
        <f t="shared" si="1"/>
        <v>0</v>
      </c>
      <c r="G67" s="102"/>
    </row>
    <row r="68" spans="1:7" x14ac:dyDescent="0.25">
      <c r="A68" s="102" t="s">
        <v>572</v>
      </c>
      <c r="B68" s="102" t="s">
        <v>573</v>
      </c>
      <c r="C68" s="170">
        <v>0</v>
      </c>
      <c r="D68" s="170">
        <f t="shared" si="0"/>
        <v>0</v>
      </c>
      <c r="E68" s="136"/>
      <c r="F68" s="171">
        <f t="shared" si="1"/>
        <v>0</v>
      </c>
      <c r="G68" s="102"/>
    </row>
    <row r="69" spans="1:7" x14ac:dyDescent="0.25">
      <c r="A69" s="102" t="s">
        <v>574</v>
      </c>
      <c r="B69" s="102" t="s">
        <v>575</v>
      </c>
      <c r="C69" s="170">
        <v>0</v>
      </c>
      <c r="D69" s="170">
        <f t="shared" si="0"/>
        <v>0</v>
      </c>
      <c r="E69" s="136"/>
      <c r="F69" s="171">
        <f t="shared" si="1"/>
        <v>0</v>
      </c>
      <c r="G69" s="102"/>
    </row>
    <row r="70" spans="1:7" x14ac:dyDescent="0.25">
      <c r="A70" s="102" t="s">
        <v>576</v>
      </c>
      <c r="B70" s="102" t="s">
        <v>577</v>
      </c>
      <c r="C70" s="167">
        <v>0.8659</v>
      </c>
      <c r="D70" s="167">
        <f t="shared" si="0"/>
        <v>0.8479000000000001</v>
      </c>
      <c r="E70" s="136"/>
      <c r="F70" s="136">
        <f t="shared" si="1"/>
        <v>0.86231893271894167</v>
      </c>
      <c r="G70" s="102"/>
    </row>
    <row r="71" spans="1:7" x14ac:dyDescent="0.25">
      <c r="A71" s="102" t="s">
        <v>578</v>
      </c>
      <c r="B71" s="102" t="s">
        <v>6</v>
      </c>
      <c r="C71" s="170">
        <v>0</v>
      </c>
      <c r="D71" s="170">
        <f t="shared" si="0"/>
        <v>0</v>
      </c>
      <c r="E71" s="136"/>
      <c r="F71" s="171">
        <f t="shared" si="1"/>
        <v>0</v>
      </c>
      <c r="G71" s="102"/>
    </row>
    <row r="72" spans="1:7" x14ac:dyDescent="0.25">
      <c r="A72" s="102" t="s">
        <v>579</v>
      </c>
      <c r="B72" s="102" t="s">
        <v>580</v>
      </c>
      <c r="C72" s="170">
        <v>0</v>
      </c>
      <c r="D72" s="170">
        <f t="shared" si="0"/>
        <v>0</v>
      </c>
      <c r="E72" s="136"/>
      <c r="F72" s="171">
        <f t="shared" si="1"/>
        <v>0</v>
      </c>
      <c r="G72" s="102"/>
    </row>
    <row r="73" spans="1:7" x14ac:dyDescent="0.25">
      <c r="A73" s="102" t="s">
        <v>581</v>
      </c>
      <c r="B73" s="122" t="s">
        <v>267</v>
      </c>
      <c r="C73" s="170">
        <f>SUM(C74:C76)</f>
        <v>0</v>
      </c>
      <c r="D73" s="170">
        <f>SUM(D74:D76)</f>
        <v>0</v>
      </c>
      <c r="E73" s="136"/>
      <c r="F73" s="171">
        <f>SUM(F74:F76)</f>
        <v>0</v>
      </c>
      <c r="G73" s="102"/>
    </row>
    <row r="74" spans="1:7" x14ac:dyDescent="0.25">
      <c r="A74" s="102" t="s">
        <v>582</v>
      </c>
      <c r="B74" s="102" t="s">
        <v>583</v>
      </c>
      <c r="C74" s="170">
        <v>0</v>
      </c>
      <c r="D74" s="170">
        <f>IF(ISNA(VLOOKUP(A74,Tabla_DatosExternos,5,FALSE))=TRUE,0,VLOOKUP(A74,Tabla_DatosExternos,5,FALSE))/100</f>
        <v>0</v>
      </c>
      <c r="E74" s="136"/>
      <c r="F74" s="171">
        <f>C74*(C$12/C$15)+D74*(C$13/C$15)</f>
        <v>0</v>
      </c>
      <c r="G74" s="102"/>
    </row>
    <row r="75" spans="1:7" x14ac:dyDescent="0.25">
      <c r="A75" s="102" t="s">
        <v>584</v>
      </c>
      <c r="B75" s="102" t="s">
        <v>585</v>
      </c>
      <c r="C75" s="170">
        <v>0</v>
      </c>
      <c r="D75" s="170">
        <f>IF(ISNA(VLOOKUP(A75,Tabla_DatosExternos,5,FALSE))=TRUE,0,VLOOKUP(A75,Tabla_DatosExternos,5,FALSE))/100</f>
        <v>0</v>
      </c>
      <c r="E75" s="136"/>
      <c r="F75" s="171">
        <f t="shared" ref="F75:F76" si="2">C75*(C$12/C$15)+D75*(C$13/C$15)</f>
        <v>0</v>
      </c>
      <c r="G75" s="102"/>
    </row>
    <row r="76" spans="1:7" x14ac:dyDescent="0.25">
      <c r="A76" s="102" t="s">
        <v>1286</v>
      </c>
      <c r="B76" s="102" t="s">
        <v>2</v>
      </c>
      <c r="C76" s="170">
        <v>0</v>
      </c>
      <c r="D76" s="170">
        <f>IF(ISNA(VLOOKUP(A76,Tabla_DatosExternos,5,FALSE))=TRUE,0,VLOOKUP(A76,Tabla_DatosExternos,5,FALSE))/100</f>
        <v>0</v>
      </c>
      <c r="E76" s="136"/>
      <c r="F76" s="171">
        <f t="shared" si="2"/>
        <v>0</v>
      </c>
      <c r="G76" s="102"/>
    </row>
    <row r="77" spans="1:7" x14ac:dyDescent="0.25">
      <c r="A77" s="158" t="s">
        <v>586</v>
      </c>
      <c r="B77" s="159" t="s">
        <v>94</v>
      </c>
      <c r="C77" s="172">
        <f>SUM(C78:C87)</f>
        <v>4.5999999999999999E-3</v>
      </c>
      <c r="D77" s="172">
        <f>SUM(D78:D87)</f>
        <v>7.5200000000000003E-2</v>
      </c>
      <c r="E77" s="160"/>
      <c r="F77" s="172">
        <f>SUM(F78:F87)</f>
        <v>1.864574166903999E-2</v>
      </c>
      <c r="G77" s="158"/>
    </row>
    <row r="78" spans="1:7" x14ac:dyDescent="0.25">
      <c r="A78" s="102" t="s">
        <v>587</v>
      </c>
      <c r="B78" s="123" t="s">
        <v>269</v>
      </c>
      <c r="C78" s="167">
        <v>4.5999999999999999E-3</v>
      </c>
      <c r="D78" s="167">
        <v>5.7200000000000001E-2</v>
      </c>
      <c r="E78" s="136"/>
      <c r="F78" s="136">
        <v>1.5064674387981637E-2</v>
      </c>
      <c r="G78" s="102"/>
    </row>
    <row r="79" spans="1:7" x14ac:dyDescent="0.25">
      <c r="A79" s="102" t="s">
        <v>588</v>
      </c>
      <c r="B79" s="123" t="s">
        <v>271</v>
      </c>
      <c r="C79" s="170">
        <v>0</v>
      </c>
      <c r="D79" s="170">
        <v>0</v>
      </c>
      <c r="E79" s="136"/>
      <c r="F79" s="171">
        <v>0</v>
      </c>
      <c r="G79" s="102"/>
    </row>
    <row r="80" spans="1:7" x14ac:dyDescent="0.25">
      <c r="A80" s="102" t="s">
        <v>589</v>
      </c>
      <c r="B80" s="123" t="s">
        <v>273</v>
      </c>
      <c r="C80" s="170">
        <v>0</v>
      </c>
      <c r="D80" s="170">
        <v>0</v>
      </c>
      <c r="E80" s="136"/>
      <c r="F80" s="171">
        <v>0</v>
      </c>
      <c r="G80" s="102"/>
    </row>
    <row r="81" spans="1:7" x14ac:dyDescent="0.25">
      <c r="A81" s="102" t="s">
        <v>590</v>
      </c>
      <c r="B81" s="123" t="s">
        <v>12</v>
      </c>
      <c r="C81" s="170">
        <v>0</v>
      </c>
      <c r="D81" s="170">
        <v>0</v>
      </c>
      <c r="E81" s="136"/>
      <c r="F81" s="171">
        <v>0</v>
      </c>
      <c r="G81" s="102"/>
    </row>
    <row r="82" spans="1:7" x14ac:dyDescent="0.25">
      <c r="A82" s="102" t="s">
        <v>591</v>
      </c>
      <c r="B82" s="123" t="s">
        <v>276</v>
      </c>
      <c r="C82" s="170">
        <v>0</v>
      </c>
      <c r="D82" s="170">
        <v>0</v>
      </c>
      <c r="E82" s="136"/>
      <c r="F82" s="171">
        <v>0</v>
      </c>
      <c r="G82" s="102"/>
    </row>
    <row r="83" spans="1:7" x14ac:dyDescent="0.25">
      <c r="A83" s="102" t="s">
        <v>592</v>
      </c>
      <c r="B83" s="123" t="s">
        <v>278</v>
      </c>
      <c r="C83" s="170">
        <v>0</v>
      </c>
      <c r="D83" s="170">
        <v>0</v>
      </c>
      <c r="E83" s="136"/>
      <c r="F83" s="171">
        <v>0</v>
      </c>
      <c r="G83" s="102"/>
    </row>
    <row r="84" spans="1:7" x14ac:dyDescent="0.25">
      <c r="A84" s="102" t="s">
        <v>593</v>
      </c>
      <c r="B84" s="123" t="s">
        <v>280</v>
      </c>
      <c r="C84" s="170">
        <v>0</v>
      </c>
      <c r="D84" s="170">
        <v>0</v>
      </c>
      <c r="E84" s="136"/>
      <c r="F84" s="171">
        <v>0</v>
      </c>
      <c r="G84" s="102"/>
    </row>
    <row r="85" spans="1:7" x14ac:dyDescent="0.25">
      <c r="A85" s="102" t="s">
        <v>594</v>
      </c>
      <c r="B85" s="123" t="s">
        <v>282</v>
      </c>
      <c r="C85" s="170">
        <v>0</v>
      </c>
      <c r="D85" s="170">
        <v>0</v>
      </c>
      <c r="E85" s="136"/>
      <c r="F85" s="171">
        <v>0</v>
      </c>
      <c r="G85" s="102"/>
    </row>
    <row r="86" spans="1:7" x14ac:dyDescent="0.25">
      <c r="A86" s="102" t="s">
        <v>595</v>
      </c>
      <c r="B86" s="123" t="s">
        <v>284</v>
      </c>
      <c r="C86" s="170">
        <v>0</v>
      </c>
      <c r="D86" s="170">
        <v>0</v>
      </c>
      <c r="E86" s="136"/>
      <c r="F86" s="171">
        <v>0</v>
      </c>
      <c r="G86" s="102"/>
    </row>
    <row r="87" spans="1:7" x14ac:dyDescent="0.25">
      <c r="A87" s="102" t="s">
        <v>596</v>
      </c>
      <c r="B87" s="123" t="s">
        <v>94</v>
      </c>
      <c r="C87" s="170">
        <v>0</v>
      </c>
      <c r="D87" s="167">
        <v>1.8000000000000002E-2</v>
      </c>
      <c r="E87" s="136"/>
      <c r="F87" s="136">
        <v>3.5810672810583553E-3</v>
      </c>
      <c r="G87" s="102"/>
    </row>
    <row r="88" spans="1:7" outlineLevel="1" x14ac:dyDescent="0.25">
      <c r="A88" s="102" t="s">
        <v>597</v>
      </c>
      <c r="B88" s="119" t="s">
        <v>98</v>
      </c>
      <c r="C88" s="136"/>
      <c r="D88" s="136"/>
      <c r="E88" s="136"/>
      <c r="F88" s="136"/>
      <c r="G88" s="102"/>
    </row>
    <row r="89" spans="1:7" outlineLevel="1" x14ac:dyDescent="0.25">
      <c r="A89" s="102" t="s">
        <v>598</v>
      </c>
      <c r="B89" s="119" t="s">
        <v>98</v>
      </c>
      <c r="C89" s="136"/>
      <c r="D89" s="136"/>
      <c r="E89" s="136"/>
      <c r="F89" s="136"/>
      <c r="G89" s="102"/>
    </row>
    <row r="90" spans="1:7" outlineLevel="1" x14ac:dyDescent="0.25">
      <c r="A90" s="102" t="s">
        <v>599</v>
      </c>
      <c r="B90" s="119" t="s">
        <v>98</v>
      </c>
      <c r="C90" s="136"/>
      <c r="D90" s="136"/>
      <c r="E90" s="136"/>
      <c r="F90" s="136"/>
      <c r="G90" s="102"/>
    </row>
    <row r="91" spans="1:7" outlineLevel="1" x14ac:dyDescent="0.25">
      <c r="A91" s="102" t="s">
        <v>600</v>
      </c>
      <c r="B91" s="119" t="s">
        <v>98</v>
      </c>
      <c r="C91" s="136"/>
      <c r="D91" s="136"/>
      <c r="E91" s="136"/>
      <c r="F91" s="136"/>
      <c r="G91" s="102"/>
    </row>
    <row r="92" spans="1:7" outlineLevel="1" x14ac:dyDescent="0.25">
      <c r="A92" s="102" t="s">
        <v>601</v>
      </c>
      <c r="B92" s="119" t="s">
        <v>98</v>
      </c>
      <c r="C92" s="136"/>
      <c r="D92" s="136"/>
      <c r="E92" s="136"/>
      <c r="F92" s="136"/>
      <c r="G92" s="102"/>
    </row>
    <row r="93" spans="1:7" outlineLevel="1" x14ac:dyDescent="0.25">
      <c r="A93" s="102" t="s">
        <v>602</v>
      </c>
      <c r="B93" s="119" t="s">
        <v>98</v>
      </c>
      <c r="C93" s="136"/>
      <c r="D93" s="136"/>
      <c r="E93" s="136"/>
      <c r="F93" s="136"/>
      <c r="G93" s="102"/>
    </row>
    <row r="94" spans="1:7" outlineLevel="1" x14ac:dyDescent="0.25">
      <c r="A94" s="102" t="s">
        <v>603</v>
      </c>
      <c r="B94" s="119" t="s">
        <v>98</v>
      </c>
      <c r="C94" s="136"/>
      <c r="D94" s="136"/>
      <c r="E94" s="136"/>
      <c r="F94" s="136"/>
      <c r="G94" s="102"/>
    </row>
    <row r="95" spans="1:7" outlineLevel="1" x14ac:dyDescent="0.25">
      <c r="A95" s="102" t="s">
        <v>604</v>
      </c>
      <c r="B95" s="119" t="s">
        <v>98</v>
      </c>
      <c r="C95" s="136"/>
      <c r="D95" s="136"/>
      <c r="E95" s="136"/>
      <c r="F95" s="136"/>
      <c r="G95" s="102"/>
    </row>
    <row r="96" spans="1:7" outlineLevel="1" x14ac:dyDescent="0.25">
      <c r="A96" s="102" t="s">
        <v>605</v>
      </c>
      <c r="B96" s="119" t="s">
        <v>98</v>
      </c>
      <c r="C96" s="136"/>
      <c r="D96" s="136"/>
      <c r="E96" s="136"/>
      <c r="F96" s="136"/>
      <c r="G96" s="102"/>
    </row>
    <row r="97" spans="1:7" outlineLevel="1" x14ac:dyDescent="0.25">
      <c r="A97" s="102" t="s">
        <v>606</v>
      </c>
      <c r="B97" s="119" t="s">
        <v>98</v>
      </c>
      <c r="C97" s="136"/>
      <c r="D97" s="136"/>
      <c r="E97" s="136"/>
      <c r="F97" s="136"/>
      <c r="G97" s="102"/>
    </row>
    <row r="98" spans="1:7" ht="15" customHeight="1" x14ac:dyDescent="0.25">
      <c r="A98" s="113"/>
      <c r="B98" s="150" t="s">
        <v>1298</v>
      </c>
      <c r="C98" s="113" t="s">
        <v>514</v>
      </c>
      <c r="D98" s="113" t="s">
        <v>515</v>
      </c>
      <c r="E98" s="120"/>
      <c r="F98" s="115" t="s">
        <v>480</v>
      </c>
      <c r="G98" s="115"/>
    </row>
    <row r="99" spans="1:7" x14ac:dyDescent="0.3">
      <c r="A99" s="102" t="s">
        <v>607</v>
      </c>
      <c r="B99" s="157" t="s">
        <v>1414</v>
      </c>
      <c r="C99" s="167">
        <v>4.991497325296898E-2</v>
      </c>
      <c r="D99" s="167">
        <v>4.4500774414423204E-2</v>
      </c>
      <c r="E99" s="136"/>
      <c r="F99" s="136">
        <f>C99*(C$12/C$15)+D99*(C$13/C$15)</f>
        <v>4.8837828235532288E-2</v>
      </c>
      <c r="G99" s="102"/>
    </row>
    <row r="100" spans="1:7" x14ac:dyDescent="0.3">
      <c r="A100" s="102" t="s">
        <v>608</v>
      </c>
      <c r="B100" s="157" t="s">
        <v>1415</v>
      </c>
      <c r="C100" s="167">
        <v>9.5417920016686829E-3</v>
      </c>
      <c r="D100" s="167">
        <v>1.2217335801308914E-2</v>
      </c>
      <c r="E100" s="136"/>
      <c r="F100" s="136">
        <f t="shared" ref="F100:F117" si="3">C100*(C$12/C$15)+D100*(C$13/C$15)</f>
        <v>1.007408657722036E-2</v>
      </c>
      <c r="G100" s="102"/>
    </row>
    <row r="101" spans="1:7" x14ac:dyDescent="0.3">
      <c r="A101" s="102" t="s">
        <v>609</v>
      </c>
      <c r="B101" s="157" t="s">
        <v>1416</v>
      </c>
      <c r="C101" s="167">
        <v>1.6238894668539856E-2</v>
      </c>
      <c r="D101" s="167">
        <v>2.202473197324991E-2</v>
      </c>
      <c r="E101" s="136"/>
      <c r="F101" s="136">
        <f t="shared" si="3"/>
        <v>1.7389976483285635E-2</v>
      </c>
      <c r="G101" s="102"/>
    </row>
    <row r="102" spans="1:7" x14ac:dyDescent="0.3">
      <c r="A102" s="102" t="s">
        <v>610</v>
      </c>
      <c r="B102" s="157" t="s">
        <v>1417</v>
      </c>
      <c r="C102" s="167">
        <v>1.3435759168516638E-2</v>
      </c>
      <c r="D102" s="167">
        <v>1.3594600842097002E-2</v>
      </c>
      <c r="E102" s="136"/>
      <c r="F102" s="136">
        <f t="shared" si="3"/>
        <v>1.3467360430745926E-2</v>
      </c>
      <c r="G102" s="102"/>
    </row>
    <row r="103" spans="1:7" x14ac:dyDescent="0.3">
      <c r="A103" s="102" t="s">
        <v>611</v>
      </c>
      <c r="B103" s="157" t="s">
        <v>1418</v>
      </c>
      <c r="C103" s="167">
        <v>1.45281968136409E-2</v>
      </c>
      <c r="D103" s="167">
        <v>2.5601837272646252E-2</v>
      </c>
      <c r="E103" s="136"/>
      <c r="F103" s="136">
        <f t="shared" si="3"/>
        <v>1.6731277454193571E-2</v>
      </c>
      <c r="G103" s="102"/>
    </row>
    <row r="104" spans="1:7" x14ac:dyDescent="0.3">
      <c r="A104" s="102" t="s">
        <v>612</v>
      </c>
      <c r="B104" s="157" t="s">
        <v>1419</v>
      </c>
      <c r="C104" s="167">
        <v>2.1591221195744355E-2</v>
      </c>
      <c r="D104" s="167">
        <v>2.1442002576649157E-2</v>
      </c>
      <c r="E104" s="136"/>
      <c r="F104" s="136">
        <f t="shared" si="3"/>
        <v>2.1561534422712882E-2</v>
      </c>
      <c r="G104" s="102"/>
    </row>
    <row r="105" spans="1:7" x14ac:dyDescent="0.3">
      <c r="A105" s="102" t="s">
        <v>613</v>
      </c>
      <c r="B105" s="157" t="s">
        <v>1420</v>
      </c>
      <c r="C105" s="167">
        <v>4.9181522671589073E-3</v>
      </c>
      <c r="D105" s="167">
        <v>2.4731121980076163E-3</v>
      </c>
      <c r="E105" s="136"/>
      <c r="F105" s="136">
        <f t="shared" si="3"/>
        <v>4.4317159897969988E-3</v>
      </c>
      <c r="G105" s="102"/>
    </row>
    <row r="106" spans="1:7" x14ac:dyDescent="0.3">
      <c r="A106" s="102" t="s">
        <v>614</v>
      </c>
      <c r="B106" s="157" t="s">
        <v>1421</v>
      </c>
      <c r="C106" s="167">
        <v>1.1450255751940322E-2</v>
      </c>
      <c r="D106" s="167">
        <v>8.4711434720432383E-3</v>
      </c>
      <c r="E106" s="136"/>
      <c r="F106" s="136">
        <f t="shared" si="3"/>
        <v>1.0857566779043733E-2</v>
      </c>
      <c r="G106" s="102"/>
    </row>
    <row r="107" spans="1:7" x14ac:dyDescent="0.3">
      <c r="A107" s="102" t="s">
        <v>615</v>
      </c>
      <c r="B107" s="157" t="s">
        <v>1422</v>
      </c>
      <c r="C107" s="167">
        <v>4.4984352344809179E-2</v>
      </c>
      <c r="D107" s="167">
        <v>4.6560516297990802E-2</v>
      </c>
      <c r="E107" s="136"/>
      <c r="F107" s="136">
        <f t="shared" si="3"/>
        <v>4.5297927298271527E-2</v>
      </c>
      <c r="G107" s="102"/>
    </row>
    <row r="108" spans="1:7" x14ac:dyDescent="0.3">
      <c r="A108" s="102" t="s">
        <v>616</v>
      </c>
      <c r="B108" s="157" t="s">
        <v>1423</v>
      </c>
      <c r="C108" s="167">
        <v>9.3061303077385485E-2</v>
      </c>
      <c r="D108" s="167">
        <v>4.302272449045564E-2</v>
      </c>
      <c r="E108" s="136"/>
      <c r="F108" s="136">
        <f t="shared" si="3"/>
        <v>8.3106218823589831E-2</v>
      </c>
      <c r="G108" s="102"/>
    </row>
    <row r="109" spans="1:7" x14ac:dyDescent="0.3">
      <c r="A109" s="102" t="s">
        <v>617</v>
      </c>
      <c r="B109" s="157" t="s">
        <v>1424</v>
      </c>
      <c r="C109" s="170">
        <v>3.0036182386002431E-5</v>
      </c>
      <c r="D109" s="170">
        <v>0</v>
      </c>
      <c r="E109" s="171"/>
      <c r="F109" s="171">
        <f t="shared" si="3"/>
        <v>2.4060538497646065E-5</v>
      </c>
      <c r="G109" s="102"/>
    </row>
    <row r="110" spans="1:7" x14ac:dyDescent="0.3">
      <c r="A110" s="102" t="s">
        <v>618</v>
      </c>
      <c r="B110" s="157" t="s">
        <v>1425</v>
      </c>
      <c r="C110" s="167">
        <v>3.525697173819317E-3</v>
      </c>
      <c r="D110" s="167">
        <v>1.4834243152139158E-3</v>
      </c>
      <c r="E110" s="136"/>
      <c r="F110" s="136">
        <f t="shared" si="3"/>
        <v>3.1193907008779105E-3</v>
      </c>
      <c r="G110" s="102"/>
    </row>
    <row r="111" spans="1:7" x14ac:dyDescent="0.3">
      <c r="A111" s="102" t="s">
        <v>619</v>
      </c>
      <c r="B111" s="157" t="s">
        <v>1426</v>
      </c>
      <c r="C111" s="167">
        <v>0.52286476744512977</v>
      </c>
      <c r="D111" s="167">
        <v>0.41299565141864775</v>
      </c>
      <c r="E111" s="136"/>
      <c r="F111" s="136">
        <f t="shared" si="3"/>
        <v>0.50100650652283873</v>
      </c>
      <c r="G111" s="102"/>
    </row>
    <row r="112" spans="1:7" x14ac:dyDescent="0.3">
      <c r="A112" s="102" t="s">
        <v>620</v>
      </c>
      <c r="B112" s="157" t="s">
        <v>1427</v>
      </c>
      <c r="C112" s="167">
        <v>3.3264888402788125E-3</v>
      </c>
      <c r="D112" s="167">
        <v>2.5525537453595652E-3</v>
      </c>
      <c r="E112" s="136"/>
      <c r="F112" s="136">
        <f t="shared" si="3"/>
        <v>3.1725158599411394E-3</v>
      </c>
      <c r="G112" s="102"/>
    </row>
    <row r="113" spans="1:7" x14ac:dyDescent="0.3">
      <c r="A113" s="102" t="s">
        <v>621</v>
      </c>
      <c r="B113" s="157" t="s">
        <v>1428</v>
      </c>
      <c r="C113" s="167">
        <v>0.11632323812167103</v>
      </c>
      <c r="D113" s="167">
        <v>0.27267174747986056</v>
      </c>
      <c r="E113" s="136"/>
      <c r="F113" s="136">
        <f t="shared" si="3"/>
        <v>0.14742848986082985</v>
      </c>
      <c r="G113" s="102"/>
    </row>
    <row r="114" spans="1:7" x14ac:dyDescent="0.3">
      <c r="A114" s="102" t="s">
        <v>622</v>
      </c>
      <c r="B114" s="157" t="s">
        <v>1429</v>
      </c>
      <c r="C114" s="170">
        <v>3.7023102779027355E-5</v>
      </c>
      <c r="D114" s="170">
        <v>0</v>
      </c>
      <c r="E114" s="171"/>
      <c r="F114" s="171">
        <f t="shared" si="3"/>
        <v>2.9657423778736492E-5</v>
      </c>
      <c r="G114" s="102"/>
    </row>
    <row r="115" spans="1:7" x14ac:dyDescent="0.3">
      <c r="A115" s="102" t="s">
        <v>623</v>
      </c>
      <c r="B115" s="157" t="s">
        <v>1430</v>
      </c>
      <c r="C115" s="167">
        <v>8.141878420442162E-3</v>
      </c>
      <c r="D115" s="167">
        <v>8.1353364234854845E-3</v>
      </c>
      <c r="E115" s="136"/>
      <c r="F115" s="136">
        <f>C115*(C$12/C$15)+D115*(C$13/C$15)</f>
        <v>8.1405769020391431E-3</v>
      </c>
      <c r="G115" s="102"/>
    </row>
    <row r="116" spans="1:7" x14ac:dyDescent="0.3">
      <c r="A116" s="102" t="s">
        <v>624</v>
      </c>
      <c r="B116" s="157" t="s">
        <v>1431</v>
      </c>
      <c r="C116" s="167">
        <v>2.1726468894961745E-3</v>
      </c>
      <c r="D116" s="167">
        <v>4.9765168136915961E-3</v>
      </c>
      <c r="E116" s="136"/>
      <c r="F116" s="136">
        <f t="shared" si="3"/>
        <v>2.7304717142672742E-3</v>
      </c>
      <c r="G116" s="102"/>
    </row>
    <row r="117" spans="1:7" x14ac:dyDescent="0.25">
      <c r="A117" s="102" t="s">
        <v>625</v>
      </c>
      <c r="B117" s="123" t="s">
        <v>1432</v>
      </c>
      <c r="C117" s="167">
        <v>6.3913323281624412E-2</v>
      </c>
      <c r="D117" s="167">
        <v>5.7275990464869524E-2</v>
      </c>
      <c r="E117" s="136"/>
      <c r="F117" s="136">
        <f t="shared" si="3"/>
        <v>6.259283798253687E-2</v>
      </c>
      <c r="G117" s="102"/>
    </row>
    <row r="118" spans="1:7" x14ac:dyDescent="0.25">
      <c r="A118" s="102" t="s">
        <v>626</v>
      </c>
      <c r="B118" s="123"/>
      <c r="C118" s="136"/>
      <c r="D118" s="136"/>
      <c r="E118" s="136"/>
      <c r="F118" s="136"/>
      <c r="G118" s="102"/>
    </row>
    <row r="119" spans="1:7" x14ac:dyDescent="0.25">
      <c r="A119" s="102" t="s">
        <v>627</v>
      </c>
      <c r="B119" s="123"/>
      <c r="C119" s="136"/>
      <c r="D119" s="136"/>
      <c r="E119" s="136"/>
      <c r="F119" s="136"/>
      <c r="G119" s="102"/>
    </row>
    <row r="120" spans="1:7" x14ac:dyDescent="0.25">
      <c r="A120" s="102" t="s">
        <v>628</v>
      </c>
      <c r="B120" s="123"/>
      <c r="C120" s="136"/>
      <c r="D120" s="136"/>
      <c r="E120" s="136"/>
      <c r="F120" s="136"/>
      <c r="G120" s="102"/>
    </row>
    <row r="121" spans="1:7" x14ac:dyDescent="0.25">
      <c r="A121" s="102" t="s">
        <v>629</v>
      </c>
      <c r="B121" s="123"/>
      <c r="C121" s="136"/>
      <c r="D121" s="136"/>
      <c r="E121" s="136"/>
      <c r="F121" s="136"/>
      <c r="G121" s="102"/>
    </row>
    <row r="122" spans="1:7" x14ac:dyDescent="0.25">
      <c r="A122" s="102" t="s">
        <v>630</v>
      </c>
      <c r="B122" s="123"/>
      <c r="C122" s="136"/>
      <c r="D122" s="136"/>
      <c r="E122" s="136"/>
      <c r="F122" s="136"/>
      <c r="G122" s="102"/>
    </row>
    <row r="123" spans="1:7" x14ac:dyDescent="0.25">
      <c r="A123" s="102" t="s">
        <v>631</v>
      </c>
      <c r="B123" s="123"/>
      <c r="C123" s="136"/>
      <c r="D123" s="136"/>
      <c r="E123" s="136"/>
      <c r="F123" s="136"/>
      <c r="G123" s="102"/>
    </row>
    <row r="124" spans="1:7" x14ac:dyDescent="0.25">
      <c r="A124" s="102" t="s">
        <v>632</v>
      </c>
      <c r="B124" s="123"/>
      <c r="C124" s="136"/>
      <c r="D124" s="136"/>
      <c r="E124" s="136"/>
      <c r="F124" s="136"/>
      <c r="G124" s="102"/>
    </row>
    <row r="125" spans="1:7" x14ac:dyDescent="0.25">
      <c r="A125" s="102" t="s">
        <v>633</v>
      </c>
      <c r="B125" s="123"/>
      <c r="C125" s="136"/>
      <c r="D125" s="136"/>
      <c r="E125" s="136"/>
      <c r="F125" s="136"/>
      <c r="G125" s="102"/>
    </row>
    <row r="126" spans="1:7" x14ac:dyDescent="0.25">
      <c r="A126" s="102" t="s">
        <v>634</v>
      </c>
      <c r="B126" s="123"/>
      <c r="C126" s="136"/>
      <c r="D126" s="136"/>
      <c r="E126" s="136"/>
      <c r="F126" s="136"/>
      <c r="G126" s="102"/>
    </row>
    <row r="127" spans="1:7" x14ac:dyDescent="0.25">
      <c r="A127" s="102" t="s">
        <v>635</v>
      </c>
      <c r="B127" s="123"/>
      <c r="C127" s="136"/>
      <c r="D127" s="136"/>
      <c r="E127" s="136"/>
      <c r="F127" s="136"/>
      <c r="G127" s="102"/>
    </row>
    <row r="128" spans="1:7" x14ac:dyDescent="0.25">
      <c r="A128" s="102" t="s">
        <v>636</v>
      </c>
      <c r="B128" s="123"/>
      <c r="C128" s="136"/>
      <c r="D128" s="136"/>
      <c r="E128" s="136"/>
      <c r="F128" s="136"/>
      <c r="G128" s="102"/>
    </row>
    <row r="129" spans="1:7" x14ac:dyDescent="0.25">
      <c r="A129" s="102" t="s">
        <v>637</v>
      </c>
      <c r="B129" s="123"/>
      <c r="C129" s="136"/>
      <c r="D129" s="136"/>
      <c r="E129" s="136"/>
      <c r="F129" s="136"/>
      <c r="G129" s="102"/>
    </row>
    <row r="130" spans="1:7" x14ac:dyDescent="0.25">
      <c r="A130" s="102" t="s">
        <v>1260</v>
      </c>
      <c r="B130" s="123"/>
      <c r="C130" s="136"/>
      <c r="D130" s="136"/>
      <c r="E130" s="136"/>
      <c r="F130" s="136"/>
      <c r="G130" s="102"/>
    </row>
    <row r="131" spans="1:7" x14ac:dyDescent="0.25">
      <c r="A131" s="102" t="s">
        <v>1261</v>
      </c>
      <c r="B131" s="123"/>
      <c r="C131" s="136"/>
      <c r="D131" s="136"/>
      <c r="E131" s="136"/>
      <c r="F131" s="136"/>
      <c r="G131" s="102"/>
    </row>
    <row r="132" spans="1:7" x14ac:dyDescent="0.25">
      <c r="A132" s="102" t="s">
        <v>1262</v>
      </c>
      <c r="B132" s="123"/>
      <c r="C132" s="136"/>
      <c r="D132" s="136"/>
      <c r="E132" s="136"/>
      <c r="F132" s="136"/>
      <c r="G132" s="102"/>
    </row>
    <row r="133" spans="1:7" x14ac:dyDescent="0.25">
      <c r="A133" s="102" t="s">
        <v>1263</v>
      </c>
      <c r="B133" s="123"/>
      <c r="C133" s="136"/>
      <c r="D133" s="136"/>
      <c r="E133" s="136"/>
      <c r="F133" s="136"/>
      <c r="G133" s="102"/>
    </row>
    <row r="134" spans="1:7" x14ac:dyDescent="0.25">
      <c r="A134" s="102" t="s">
        <v>1264</v>
      </c>
      <c r="B134" s="123"/>
      <c r="C134" s="136"/>
      <c r="D134" s="136"/>
      <c r="E134" s="136"/>
      <c r="F134" s="136"/>
      <c r="G134" s="102"/>
    </row>
    <row r="135" spans="1:7" x14ac:dyDescent="0.25">
      <c r="A135" s="102" t="s">
        <v>1265</v>
      </c>
      <c r="B135" s="123"/>
      <c r="C135" s="136"/>
      <c r="D135" s="136"/>
      <c r="E135" s="136"/>
      <c r="F135" s="136"/>
      <c r="G135" s="102"/>
    </row>
    <row r="136" spans="1:7" x14ac:dyDescent="0.25">
      <c r="A136" s="102" t="s">
        <v>1266</v>
      </c>
      <c r="B136" s="123"/>
      <c r="C136" s="136"/>
      <c r="D136" s="136"/>
      <c r="E136" s="136"/>
      <c r="F136" s="136"/>
      <c r="G136" s="102"/>
    </row>
    <row r="137" spans="1:7" x14ac:dyDescent="0.25">
      <c r="A137" s="102" t="s">
        <v>1267</v>
      </c>
      <c r="B137" s="123"/>
      <c r="C137" s="136"/>
      <c r="D137" s="136"/>
      <c r="E137" s="136"/>
      <c r="F137" s="136"/>
      <c r="G137" s="102"/>
    </row>
    <row r="138" spans="1:7" x14ac:dyDescent="0.25">
      <c r="A138" s="102" t="s">
        <v>1268</v>
      </c>
      <c r="B138" s="123"/>
      <c r="C138" s="136"/>
      <c r="D138" s="136"/>
      <c r="E138" s="136"/>
      <c r="F138" s="136"/>
      <c r="G138" s="102"/>
    </row>
    <row r="139" spans="1:7" x14ac:dyDescent="0.25">
      <c r="A139" s="102" t="s">
        <v>1269</v>
      </c>
      <c r="B139" s="123"/>
      <c r="C139" s="136"/>
      <c r="D139" s="136"/>
      <c r="E139" s="136"/>
      <c r="F139" s="136"/>
      <c r="G139" s="102"/>
    </row>
    <row r="140" spans="1:7" x14ac:dyDescent="0.25">
      <c r="A140" s="102" t="s">
        <v>1270</v>
      </c>
      <c r="B140" s="123"/>
      <c r="C140" s="136"/>
      <c r="D140" s="136"/>
      <c r="E140" s="136"/>
      <c r="F140" s="136"/>
      <c r="G140" s="102"/>
    </row>
    <row r="141" spans="1:7" x14ac:dyDescent="0.25">
      <c r="A141" s="102" t="s">
        <v>1271</v>
      </c>
      <c r="B141" s="123"/>
      <c r="C141" s="136"/>
      <c r="D141" s="136"/>
      <c r="E141" s="136"/>
      <c r="F141" s="136"/>
      <c r="G141" s="102"/>
    </row>
    <row r="142" spans="1:7" x14ac:dyDescent="0.25">
      <c r="A142" s="102" t="s">
        <v>1272</v>
      </c>
      <c r="B142" s="123"/>
      <c r="C142" s="136"/>
      <c r="D142" s="136"/>
      <c r="E142" s="136"/>
      <c r="F142" s="136"/>
      <c r="G142" s="102"/>
    </row>
    <row r="143" spans="1:7" x14ac:dyDescent="0.25">
      <c r="A143" s="102" t="s">
        <v>1273</v>
      </c>
      <c r="B143" s="123"/>
      <c r="C143" s="136"/>
      <c r="D143" s="136"/>
      <c r="E143" s="136"/>
      <c r="F143" s="136"/>
      <c r="G143" s="102"/>
    </row>
    <row r="144" spans="1:7" x14ac:dyDescent="0.25">
      <c r="A144" s="102" t="s">
        <v>1274</v>
      </c>
      <c r="B144" s="123"/>
      <c r="C144" s="136"/>
      <c r="D144" s="136"/>
      <c r="E144" s="136"/>
      <c r="F144" s="136"/>
      <c r="G144" s="102"/>
    </row>
    <row r="145" spans="1:7" x14ac:dyDescent="0.25">
      <c r="A145" s="102" t="s">
        <v>1275</v>
      </c>
      <c r="B145" s="123"/>
      <c r="C145" s="136"/>
      <c r="D145" s="136"/>
      <c r="E145" s="136"/>
      <c r="F145" s="136"/>
      <c r="G145" s="102"/>
    </row>
    <row r="146" spans="1:7" x14ac:dyDescent="0.25">
      <c r="A146" s="102" t="s">
        <v>1276</v>
      </c>
      <c r="B146" s="123"/>
      <c r="C146" s="136"/>
      <c r="D146" s="136"/>
      <c r="E146" s="136"/>
      <c r="F146" s="136"/>
      <c r="G146" s="102"/>
    </row>
    <row r="147" spans="1:7" x14ac:dyDescent="0.25">
      <c r="A147" s="102" t="s">
        <v>1277</v>
      </c>
      <c r="B147" s="123"/>
      <c r="C147" s="136"/>
      <c r="D147" s="136"/>
      <c r="E147" s="136"/>
      <c r="F147" s="136"/>
      <c r="G147" s="102"/>
    </row>
    <row r="148" spans="1:7" x14ac:dyDescent="0.25">
      <c r="A148" s="102" t="s">
        <v>1278</v>
      </c>
      <c r="B148" s="123"/>
      <c r="C148" s="136"/>
      <c r="D148" s="136"/>
      <c r="E148" s="136"/>
      <c r="F148" s="136"/>
      <c r="G148" s="102"/>
    </row>
    <row r="149" spans="1:7" ht="15" customHeight="1" x14ac:dyDescent="0.25">
      <c r="A149" s="113"/>
      <c r="B149" s="114" t="s">
        <v>638</v>
      </c>
      <c r="C149" s="113" t="s">
        <v>514</v>
      </c>
      <c r="D149" s="113" t="s">
        <v>515</v>
      </c>
      <c r="E149" s="120"/>
      <c r="F149" s="115" t="s">
        <v>480</v>
      </c>
      <c r="G149" s="115"/>
    </row>
    <row r="150" spans="1:7" x14ac:dyDescent="0.25">
      <c r="A150" s="102" t="s">
        <v>639</v>
      </c>
      <c r="B150" s="102" t="s">
        <v>640</v>
      </c>
      <c r="C150" s="167">
        <f>IF(ISNA(VLOOKUP(A150,Tabla_DatosExternos,4,FALSE))=TRUE,0,VLOOKUP(A150,Tabla_DatosExternos,4,FALSE))/100</f>
        <v>1.6299999999999999E-2</v>
      </c>
      <c r="D150" s="167">
        <f>IF(ISNA(VLOOKUP(A150,Tabla_DatosExternos,5,FALSE))=TRUE,0,VLOOKUP(A150,Tabla_DatosExternos,5,FALSE))/100</f>
        <v>0.10679999999999999</v>
      </c>
      <c r="E150" s="137"/>
      <c r="F150" s="167">
        <f>C150*(C$12/C$15)+D150*(C$13/C$15)</f>
        <v>3.4304810496432282E-2</v>
      </c>
    </row>
    <row r="151" spans="1:7" x14ac:dyDescent="0.25">
      <c r="A151" s="102" t="s">
        <v>641</v>
      </c>
      <c r="B151" s="102" t="s">
        <v>642</v>
      </c>
      <c r="C151" s="167">
        <f>IF(ISNA(VLOOKUP(A151,Tabla_DatosExternos,4,FALSE))=TRUE,0,VLOOKUP(A151,Tabla_DatosExternos,4,FALSE))/100</f>
        <v>0.98370000000000002</v>
      </c>
      <c r="D151" s="167">
        <f>IF(ISNA(VLOOKUP(A151,Tabla_DatosExternos,5,FALSE))=TRUE,0,VLOOKUP(A151,Tabla_DatosExternos,5,FALSE))/100</f>
        <v>0.89319999999999988</v>
      </c>
      <c r="E151" s="137"/>
      <c r="F151" s="167">
        <f>C151*(C$12/C$15)+D151*(C$13/C$15)</f>
        <v>0.9656951895035677</v>
      </c>
    </row>
    <row r="152" spans="1:7" x14ac:dyDescent="0.25">
      <c r="A152" s="102" t="s">
        <v>643</v>
      </c>
      <c r="B152" s="102" t="s">
        <v>94</v>
      </c>
      <c r="C152" s="170">
        <f>IF(ISNA(VLOOKUP(A152,Tabla_DatosExternos,4,FALSE))=TRUE,0,VLOOKUP(A152,Tabla_DatosExternos,4,FALSE))/100</f>
        <v>0</v>
      </c>
      <c r="D152" s="170">
        <f>IF(ISNA(VLOOKUP(A152,Tabla_DatosExternos,5,FALSE))=TRUE,0,VLOOKUP(A152,Tabla_DatosExternos,5,FALSE))/100</f>
        <v>0</v>
      </c>
      <c r="E152" s="137"/>
      <c r="F152" s="171">
        <v>0</v>
      </c>
    </row>
    <row r="153" spans="1:7" outlineLevel="1" x14ac:dyDescent="0.25">
      <c r="A153" s="102" t="s">
        <v>644</v>
      </c>
      <c r="C153" s="136"/>
      <c r="D153" s="136"/>
      <c r="E153" s="137"/>
      <c r="F153" s="136"/>
    </row>
    <row r="154" spans="1:7" outlineLevel="1" x14ac:dyDescent="0.25">
      <c r="A154" s="102" t="s">
        <v>645</v>
      </c>
      <c r="C154" s="136"/>
      <c r="D154" s="136"/>
      <c r="E154" s="137"/>
      <c r="F154" s="136"/>
    </row>
    <row r="155" spans="1:7" outlineLevel="1" x14ac:dyDescent="0.25">
      <c r="A155" s="102" t="s">
        <v>646</v>
      </c>
      <c r="C155" s="136"/>
      <c r="D155" s="136"/>
      <c r="E155" s="137"/>
      <c r="F155" s="136"/>
    </row>
    <row r="156" spans="1:7" outlineLevel="1" x14ac:dyDescent="0.25">
      <c r="A156" s="102" t="s">
        <v>647</v>
      </c>
      <c r="C156" s="136"/>
      <c r="D156" s="136"/>
      <c r="E156" s="137"/>
      <c r="F156" s="136"/>
    </row>
    <row r="157" spans="1:7" outlineLevel="1" x14ac:dyDescent="0.25">
      <c r="A157" s="102" t="s">
        <v>648</v>
      </c>
      <c r="C157" s="136"/>
      <c r="D157" s="136"/>
      <c r="E157" s="137"/>
      <c r="F157" s="136"/>
    </row>
    <row r="158" spans="1:7" outlineLevel="1" x14ac:dyDescent="0.25">
      <c r="A158" s="102" t="s">
        <v>649</v>
      </c>
      <c r="C158" s="136"/>
      <c r="D158" s="136"/>
      <c r="E158" s="137"/>
      <c r="F158" s="136"/>
    </row>
    <row r="159" spans="1:7" ht="15" customHeight="1" x14ac:dyDescent="0.25">
      <c r="A159" s="113"/>
      <c r="B159" s="114" t="s">
        <v>650</v>
      </c>
      <c r="C159" s="113" t="s">
        <v>514</v>
      </c>
      <c r="D159" s="113" t="s">
        <v>515</v>
      </c>
      <c r="E159" s="120"/>
      <c r="F159" s="115" t="s">
        <v>480</v>
      </c>
      <c r="G159" s="115"/>
    </row>
    <row r="160" spans="1:7" x14ac:dyDescent="0.25">
      <c r="A160" s="102" t="s">
        <v>651</v>
      </c>
      <c r="B160" s="102" t="s">
        <v>652</v>
      </c>
      <c r="C160" s="167">
        <f>IF(ISNA(VLOOKUP(A160,Tabla_DatosExternos,4,FALSE))=TRUE,0,VLOOKUP(A160,Tabla_DatosExternos,4,FALSE))/100</f>
        <v>2.3E-3</v>
      </c>
      <c r="D160" s="167">
        <f>IF(ISNA(VLOOKUP(A160,Tabla_DatosExternos,5,FALSE))=TRUE,0,VLOOKUP(A160,Tabla_DatosExternos,5,FALSE))/100</f>
        <v>0.2014</v>
      </c>
      <c r="E160" s="137"/>
      <c r="F160" s="136">
        <f>C160*(C$12/C$15)+D160*(C$13/C$15)</f>
        <v>4.1910583092151024E-2</v>
      </c>
    </row>
    <row r="161" spans="1:7" x14ac:dyDescent="0.25">
      <c r="A161" s="102" t="s">
        <v>653</v>
      </c>
      <c r="B161" s="102" t="s">
        <v>654</v>
      </c>
      <c r="C161" s="167">
        <f>IF(ISNA(VLOOKUP(A161,Tabla_DatosExternos,4,FALSE))=TRUE,0,VLOOKUP(A161,Tabla_DatosExternos,4,FALSE))/100</f>
        <v>0.85400000000000009</v>
      </c>
      <c r="D161" s="167">
        <f>IF(ISNA(VLOOKUP(A161,Tabla_DatosExternos,5,FALSE))=TRUE,0,VLOOKUP(A161,Tabla_DatosExternos,5,FALSE))/100</f>
        <v>0.47920000000000001</v>
      </c>
      <c r="E161" s="137"/>
      <c r="F161" s="136">
        <f t="shared" ref="F161:F162" si="4">C161*(C$12/C$15)+D161*(C$13/C$15)</f>
        <v>0.77943422128107387</v>
      </c>
    </row>
    <row r="162" spans="1:7" x14ac:dyDescent="0.25">
      <c r="A162" s="102" t="s">
        <v>655</v>
      </c>
      <c r="B162" s="102" t="s">
        <v>94</v>
      </c>
      <c r="C162" s="167">
        <f>IF(ISNA(VLOOKUP(A162,Tabla_DatosExternos,4,FALSE))=TRUE,0,VLOOKUP(A162,Tabla_DatosExternos,4,FALSE))/100</f>
        <v>0.14369999999999999</v>
      </c>
      <c r="D162" s="167">
        <f>IF(ISNA(VLOOKUP(A162,Tabla_DatosExternos,5,FALSE))=TRUE,0,VLOOKUP(A162,Tabla_DatosExternos,5,FALSE))/100</f>
        <v>0.31950000000000001</v>
      </c>
      <c r="E162" s="137"/>
      <c r="F162" s="136">
        <f t="shared" si="4"/>
        <v>0.17867509044500324</v>
      </c>
    </row>
    <row r="163" spans="1:7" outlineLevel="1" x14ac:dyDescent="0.25">
      <c r="A163" s="102" t="s">
        <v>656</v>
      </c>
      <c r="E163" s="97"/>
      <c r="F163" s="156"/>
    </row>
    <row r="164" spans="1:7" outlineLevel="1" x14ac:dyDescent="0.25">
      <c r="A164" s="102" t="s">
        <v>657</v>
      </c>
      <c r="E164" s="97"/>
    </row>
    <row r="165" spans="1:7" outlineLevel="1" x14ac:dyDescent="0.25">
      <c r="A165" s="102" t="s">
        <v>658</v>
      </c>
      <c r="E165" s="97"/>
    </row>
    <row r="166" spans="1:7" outlineLevel="1" x14ac:dyDescent="0.25">
      <c r="A166" s="102" t="s">
        <v>659</v>
      </c>
      <c r="E166" s="97"/>
    </row>
    <row r="167" spans="1:7" outlineLevel="1" x14ac:dyDescent="0.25">
      <c r="A167" s="102" t="s">
        <v>660</v>
      </c>
      <c r="E167" s="97"/>
    </row>
    <row r="168" spans="1:7" outlineLevel="1" x14ac:dyDescent="0.25">
      <c r="A168" s="102" t="s">
        <v>661</v>
      </c>
      <c r="E168" s="97"/>
    </row>
    <row r="169" spans="1:7" ht="15" customHeight="1" x14ac:dyDescent="0.25">
      <c r="A169" s="113"/>
      <c r="B169" s="114" t="s">
        <v>662</v>
      </c>
      <c r="C169" s="113" t="s">
        <v>514</v>
      </c>
      <c r="D169" s="113" t="s">
        <v>515</v>
      </c>
      <c r="E169" s="120"/>
      <c r="F169" s="115" t="s">
        <v>480</v>
      </c>
      <c r="G169" s="115"/>
    </row>
    <row r="170" spans="1:7" x14ac:dyDescent="0.25">
      <c r="A170" s="102" t="s">
        <v>663</v>
      </c>
      <c r="B170" s="124" t="s">
        <v>664</v>
      </c>
      <c r="C170" s="167">
        <f>IF(ISNA(VLOOKUP(A170,Tabla_DatosExternos,4,FALSE))=TRUE,0,VLOOKUP(A170,Tabla_DatosExternos,4,FALSE))/100</f>
        <v>5.8299999999999998E-2</v>
      </c>
      <c r="D170" s="167">
        <f>IF(ISNA(VLOOKUP(A170,Tabla_DatosExternos,5,FALSE))=TRUE,0,VLOOKUP(A170,Tabla_DatosExternos,5,FALSE))/100</f>
        <v>0.2404</v>
      </c>
      <c r="E170" s="137"/>
      <c r="F170" s="136">
        <f>C170*(C$12/C$15)+D170*(C$13/C$15)</f>
        <v>9.4528463993373682E-2</v>
      </c>
    </row>
    <row r="171" spans="1:7" x14ac:dyDescent="0.25">
      <c r="A171" s="102" t="s">
        <v>665</v>
      </c>
      <c r="B171" s="124" t="s">
        <v>666</v>
      </c>
      <c r="C171" s="167">
        <f>IF(ISNA(VLOOKUP(A171,Tabla_DatosExternos,4,FALSE))=TRUE,0,VLOOKUP(A171,Tabla_DatosExternos,4,FALSE))/100</f>
        <v>8.3699999999999997E-2</v>
      </c>
      <c r="D171" s="167">
        <f>IF(ISNA(VLOOKUP(A171,Tabla_DatosExternos,5,FALSE))=TRUE,0,VLOOKUP(A171,Tabla_DatosExternos,5,FALSE))/100</f>
        <v>0.21309999999999998</v>
      </c>
      <c r="E171" s="137"/>
      <c r="F171" s="136">
        <f t="shared" ref="F171:F174" si="5">C171*(C$12/C$15)+D171*(C$13/C$15)</f>
        <v>0.10944389478716395</v>
      </c>
    </row>
    <row r="172" spans="1:7" x14ac:dyDescent="0.25">
      <c r="A172" s="102" t="s">
        <v>667</v>
      </c>
      <c r="B172" s="124" t="s">
        <v>668</v>
      </c>
      <c r="C172" s="167">
        <f>IF(ISNA(VLOOKUP(A172,Tabla_DatosExternos,4,FALSE))=TRUE,0,VLOOKUP(A172,Tabla_DatosExternos,4,FALSE))/100</f>
        <v>6.4100000000000004E-2</v>
      </c>
      <c r="D172" s="167">
        <f>IF(ISNA(VLOOKUP(A172,Tabla_DatosExternos,5,FALSE))=TRUE,0,VLOOKUP(A172,Tabla_DatosExternos,5,FALSE))/100</f>
        <v>0.1479</v>
      </c>
      <c r="E172" s="136"/>
      <c r="F172" s="136">
        <f t="shared" si="5"/>
        <v>8.0771857675149453E-2</v>
      </c>
    </row>
    <row r="173" spans="1:7" x14ac:dyDescent="0.25">
      <c r="A173" s="102" t="s">
        <v>669</v>
      </c>
      <c r="B173" s="124" t="s">
        <v>670</v>
      </c>
      <c r="C173" s="167">
        <f>IF(ISNA(VLOOKUP(A173,Tabla_DatosExternos,4,FALSE))=TRUE,0,VLOOKUP(A173,Tabla_DatosExternos,4,FALSE))/100</f>
        <v>7.2800000000000004E-2</v>
      </c>
      <c r="D173" s="167">
        <f>IF(ISNA(VLOOKUP(A173,Tabla_DatosExternos,5,FALSE))=TRUE,0,VLOOKUP(A173,Tabla_DatosExternos,5,FALSE))/100</f>
        <v>0.14369999999999999</v>
      </c>
      <c r="E173" s="136"/>
      <c r="F173" s="136">
        <f t="shared" si="5"/>
        <v>8.6905426123724289E-2</v>
      </c>
    </row>
    <row r="174" spans="1:7" x14ac:dyDescent="0.25">
      <c r="A174" s="102" t="s">
        <v>671</v>
      </c>
      <c r="B174" s="124" t="s">
        <v>672</v>
      </c>
      <c r="C174" s="167">
        <f>IF(ISNA(VLOOKUP(A174,Tabla_DatosExternos,4,FALSE))=TRUE,0,VLOOKUP(A174,Tabla_DatosExternos,4,FALSE))/100</f>
        <v>0.72099999999999997</v>
      </c>
      <c r="D174" s="167">
        <f>IF(ISNA(VLOOKUP(A174,Tabla_DatosExternos,5,FALSE))=TRUE,0,VLOOKUP(A174,Tabla_DatosExternos,5,FALSE))/100</f>
        <v>0.255</v>
      </c>
      <c r="E174" s="136"/>
      <c r="F174" s="136">
        <f t="shared" si="5"/>
        <v>0.62829014705704478</v>
      </c>
    </row>
    <row r="175" spans="1:7" outlineLevel="1" x14ac:dyDescent="0.25">
      <c r="A175" s="102" t="s">
        <v>673</v>
      </c>
      <c r="B175" s="121"/>
      <c r="C175" s="136"/>
      <c r="D175" s="136"/>
      <c r="E175" s="136"/>
      <c r="F175" s="136"/>
    </row>
    <row r="176" spans="1:7" outlineLevel="1" x14ac:dyDescent="0.25">
      <c r="A176" s="102" t="s">
        <v>674</v>
      </c>
      <c r="B176" s="121"/>
      <c r="C176" s="151"/>
      <c r="D176" s="136"/>
      <c r="E176" s="136"/>
      <c r="F176" s="136"/>
    </row>
    <row r="177" spans="1:7" outlineLevel="1" x14ac:dyDescent="0.25">
      <c r="A177" s="102" t="s">
        <v>675</v>
      </c>
      <c r="B177" s="124"/>
      <c r="C177" s="151"/>
      <c r="D177" s="136"/>
      <c r="E177" s="136"/>
      <c r="F177" s="136"/>
    </row>
    <row r="178" spans="1:7" outlineLevel="1" x14ac:dyDescent="0.25">
      <c r="A178" s="102" t="s">
        <v>676</v>
      </c>
      <c r="B178" s="124"/>
      <c r="C178" s="151"/>
      <c r="D178" s="136"/>
      <c r="E178" s="136"/>
      <c r="F178" s="136"/>
    </row>
    <row r="179" spans="1:7" ht="15" customHeight="1" x14ac:dyDescent="0.25">
      <c r="A179" s="113"/>
      <c r="B179" s="114" t="s">
        <v>677</v>
      </c>
      <c r="C179" s="113" t="s">
        <v>514</v>
      </c>
      <c r="D179" s="113" t="s">
        <v>515</v>
      </c>
      <c r="E179" s="120"/>
      <c r="F179" s="115" t="s">
        <v>480</v>
      </c>
      <c r="G179" s="115"/>
    </row>
    <row r="180" spans="1:7" x14ac:dyDescent="0.25">
      <c r="A180" s="102" t="s">
        <v>678</v>
      </c>
      <c r="B180" s="102" t="s">
        <v>679</v>
      </c>
      <c r="C180" s="167">
        <f>+'E. Optional ECB-ECAIs data'!C85+'E. Optional ECB-ECAIs data'!C86</f>
        <v>1.5788E-2</v>
      </c>
      <c r="D180" s="167">
        <f>+'E. Optional ECB-ECAIs data'!D85+'E. Optional ECB-ECAIs data'!D86</f>
        <v>4.2476000000000007E-2</v>
      </c>
      <c r="E180" s="137"/>
      <c r="F180" s="136">
        <f>C180*(C$12/C$15)+D180*(C$13/C$15)</f>
        <v>2.1097529088715854E-2</v>
      </c>
    </row>
    <row r="181" spans="1:7" outlineLevel="1" x14ac:dyDescent="0.25">
      <c r="A181" s="102" t="s">
        <v>680</v>
      </c>
      <c r="B181" s="125"/>
      <c r="D181" s="136"/>
      <c r="E181" s="137"/>
      <c r="F181" s="136"/>
    </row>
    <row r="182" spans="1:7" outlineLevel="1" x14ac:dyDescent="0.25">
      <c r="A182" s="102" t="s">
        <v>681</v>
      </c>
      <c r="B182" s="125"/>
      <c r="D182" s="136"/>
      <c r="E182" s="137"/>
      <c r="F182" s="136"/>
    </row>
    <row r="183" spans="1:7" outlineLevel="1" x14ac:dyDescent="0.25">
      <c r="A183" s="102" t="s">
        <v>682</v>
      </c>
      <c r="B183" s="125"/>
      <c r="D183" s="136"/>
      <c r="E183" s="137"/>
      <c r="F183" s="136"/>
    </row>
    <row r="184" spans="1:7" outlineLevel="1" x14ac:dyDescent="0.25">
      <c r="A184" s="102" t="s">
        <v>683</v>
      </c>
      <c r="B184" s="125"/>
      <c r="D184" s="136"/>
      <c r="E184" s="137"/>
      <c r="F184" s="136"/>
    </row>
    <row r="185" spans="1:7" ht="18.75" x14ac:dyDescent="0.25">
      <c r="A185" s="126"/>
      <c r="B185" s="127" t="s">
        <v>477</v>
      </c>
      <c r="C185" s="126"/>
      <c r="D185" s="126"/>
      <c r="E185" s="126"/>
      <c r="F185" s="128"/>
      <c r="G185" s="128"/>
    </row>
    <row r="186" spans="1:7" ht="15" customHeight="1" x14ac:dyDescent="0.25">
      <c r="A186" s="113"/>
      <c r="B186" s="114" t="s">
        <v>684</v>
      </c>
      <c r="C186" s="113" t="s">
        <v>685</v>
      </c>
      <c r="D186" s="113" t="s">
        <v>686</v>
      </c>
      <c r="E186" s="120"/>
      <c r="F186" s="113" t="s">
        <v>514</v>
      </c>
      <c r="G186" s="113" t="s">
        <v>687</v>
      </c>
    </row>
    <row r="187" spans="1:7" x14ac:dyDescent="0.25">
      <c r="A187" s="102" t="s">
        <v>688</v>
      </c>
      <c r="B187" s="123" t="s">
        <v>689</v>
      </c>
      <c r="C187" s="173">
        <f>(C12/C28)*1000</f>
        <v>68.65086624832405</v>
      </c>
      <c r="D187" s="175">
        <f>C28</f>
        <v>179749</v>
      </c>
      <c r="E187" s="129"/>
      <c r="F187" s="130"/>
      <c r="G187" s="130"/>
    </row>
    <row r="188" spans="1:7" x14ac:dyDescent="0.25">
      <c r="A188" s="129"/>
      <c r="B188" s="131"/>
      <c r="C188" s="129"/>
      <c r="D188" s="176"/>
      <c r="E188" s="129"/>
      <c r="F188" s="130"/>
      <c r="G188" s="130"/>
    </row>
    <row r="189" spans="1:7" x14ac:dyDescent="0.25">
      <c r="B189" s="123" t="s">
        <v>690</v>
      </c>
      <c r="C189" s="129"/>
      <c r="D189" s="176"/>
      <c r="E189" s="129"/>
      <c r="F189" s="130"/>
      <c r="G189" s="130"/>
    </row>
    <row r="190" spans="1:7" x14ac:dyDescent="0.25">
      <c r="A190" s="102" t="s">
        <v>691</v>
      </c>
      <c r="B190" s="123" t="s">
        <v>1408</v>
      </c>
      <c r="C190" s="164">
        <f t="shared" ref="C190:C195" si="6">IF(ISNA(VLOOKUP(A190,Tabla_DatosExternos,4,FALSE))=TRUE,0,VLOOKUP(A190,Tabla_DatosExternos,4,FALSE))/1000000</f>
        <v>5877.0787873599993</v>
      </c>
      <c r="D190" s="175">
        <f t="shared" ref="D190:D195" si="7">IF(ISNA(VLOOKUP(A190,Tabla_DatosExternos,5,FALSE))=TRUE,0,VLOOKUP(A190,Tabla_DatosExternos,5,FALSE))</f>
        <v>140099</v>
      </c>
      <c r="E190" s="129"/>
      <c r="F190" s="174">
        <f>IF($C$214=0,"",IF(C190="[for completion]","",IF(C190="","",C190/$C$214)))</f>
        <v>0.4762653742398732</v>
      </c>
      <c r="G190" s="174">
        <f>IF($D$214=0,"",IF(D190="[for completion]","",IF(D190="","",D190/$D$214)))</f>
        <v>0.77941462817595653</v>
      </c>
    </row>
    <row r="191" spans="1:7" x14ac:dyDescent="0.25">
      <c r="A191" s="102" t="s">
        <v>692</v>
      </c>
      <c r="B191" s="123" t="s">
        <v>1409</v>
      </c>
      <c r="C191" s="164">
        <f t="shared" si="6"/>
        <v>4394.8036223100007</v>
      </c>
      <c r="D191" s="175">
        <f t="shared" si="7"/>
        <v>32605</v>
      </c>
      <c r="E191" s="129"/>
      <c r="F191" s="174">
        <f t="shared" ref="F191:F213" si="8">IF($C$214=0,"",IF(C191="[for completion]","",IF(C191="","",C191/$C$214)))</f>
        <v>0.35614509650472903</v>
      </c>
      <c r="G191" s="174">
        <f t="shared" ref="G191:G213" si="9">IF($D$214=0,"",IF(D191="[for completion]","",IF(D191="","",D191/$D$214)))</f>
        <v>0.18139182971810691</v>
      </c>
    </row>
    <row r="192" spans="1:7" x14ac:dyDescent="0.25">
      <c r="A192" s="102" t="s">
        <v>693</v>
      </c>
      <c r="B192" s="123" t="s">
        <v>1410</v>
      </c>
      <c r="C192" s="164">
        <f t="shared" si="6"/>
        <v>1225.94978902</v>
      </c>
      <c r="D192" s="175">
        <f t="shared" si="7"/>
        <v>5167</v>
      </c>
      <c r="E192" s="129"/>
      <c r="F192" s="174">
        <f t="shared" si="8"/>
        <v>9.9348240204413421E-2</v>
      </c>
      <c r="G192" s="174">
        <f t="shared" si="9"/>
        <v>2.8745639753211424E-2</v>
      </c>
    </row>
    <row r="193" spans="1:7" x14ac:dyDescent="0.25">
      <c r="A193" s="102" t="s">
        <v>694</v>
      </c>
      <c r="B193" s="123" t="s">
        <v>1411</v>
      </c>
      <c r="C193" s="164">
        <f t="shared" si="6"/>
        <v>534.95900517000007</v>
      </c>
      <c r="D193" s="175">
        <f t="shared" si="7"/>
        <v>1467</v>
      </c>
      <c r="E193" s="129"/>
      <c r="F193" s="174">
        <f t="shared" si="8"/>
        <v>4.3351886203780055E-2</v>
      </c>
      <c r="G193" s="174">
        <f t="shared" si="9"/>
        <v>8.1613805918252669E-3</v>
      </c>
    </row>
    <row r="194" spans="1:7" x14ac:dyDescent="0.25">
      <c r="A194" s="102" t="s">
        <v>695</v>
      </c>
      <c r="B194" s="123" t="s">
        <v>1412</v>
      </c>
      <c r="C194" s="164">
        <f t="shared" si="6"/>
        <v>231.39627208000002</v>
      </c>
      <c r="D194" s="175">
        <f t="shared" si="7"/>
        <v>357</v>
      </c>
      <c r="E194" s="129"/>
      <c r="F194" s="174">
        <f t="shared" si="8"/>
        <v>1.8751838474058913E-2</v>
      </c>
      <c r="G194" s="174">
        <f t="shared" si="9"/>
        <v>1.9861028434094209E-3</v>
      </c>
    </row>
    <row r="195" spans="1:7" x14ac:dyDescent="0.25">
      <c r="A195" s="102" t="s">
        <v>696</v>
      </c>
      <c r="B195" s="123" t="s">
        <v>1413</v>
      </c>
      <c r="C195" s="164">
        <f t="shared" si="6"/>
        <v>75.737081329999995</v>
      </c>
      <c r="D195" s="175">
        <f t="shared" si="7"/>
        <v>54</v>
      </c>
      <c r="E195" s="129"/>
      <c r="F195" s="174">
        <f t="shared" si="8"/>
        <v>6.1375643731452064E-3</v>
      </c>
      <c r="G195" s="174">
        <f t="shared" si="9"/>
        <v>3.0041891749050062E-4</v>
      </c>
    </row>
    <row r="196" spans="1:7" x14ac:dyDescent="0.25">
      <c r="A196" s="102" t="s">
        <v>697</v>
      </c>
      <c r="B196" s="123"/>
      <c r="E196" s="129"/>
      <c r="F196" s="116" t="str">
        <f t="shared" si="8"/>
        <v/>
      </c>
      <c r="G196" s="116" t="str">
        <f t="shared" si="9"/>
        <v/>
      </c>
    </row>
    <row r="197" spans="1:7" x14ac:dyDescent="0.25">
      <c r="A197" s="102" t="s">
        <v>698</v>
      </c>
      <c r="B197" s="123"/>
      <c r="E197" s="129"/>
      <c r="F197" s="116" t="str">
        <f t="shared" si="8"/>
        <v/>
      </c>
      <c r="G197" s="116" t="str">
        <f t="shared" si="9"/>
        <v/>
      </c>
    </row>
    <row r="198" spans="1:7" x14ac:dyDescent="0.25">
      <c r="A198" s="102" t="s">
        <v>699</v>
      </c>
      <c r="B198" s="123"/>
      <c r="E198" s="129"/>
      <c r="F198" s="116" t="str">
        <f t="shared" si="8"/>
        <v/>
      </c>
      <c r="G198" s="116" t="str">
        <f t="shared" si="9"/>
        <v/>
      </c>
    </row>
    <row r="199" spans="1:7" x14ac:dyDescent="0.25">
      <c r="A199" s="102" t="s">
        <v>700</v>
      </c>
      <c r="B199" s="123"/>
      <c r="E199" s="123"/>
      <c r="F199" s="116" t="str">
        <f t="shared" si="8"/>
        <v/>
      </c>
      <c r="G199" s="116" t="str">
        <f t="shared" si="9"/>
        <v/>
      </c>
    </row>
    <row r="200" spans="1:7" x14ac:dyDescent="0.25">
      <c r="A200" s="102" t="s">
        <v>701</v>
      </c>
      <c r="B200" s="123"/>
      <c r="E200" s="123"/>
      <c r="F200" s="116" t="str">
        <f t="shared" si="8"/>
        <v/>
      </c>
      <c r="G200" s="116" t="str">
        <f t="shared" si="9"/>
        <v/>
      </c>
    </row>
    <row r="201" spans="1:7" x14ac:dyDescent="0.25">
      <c r="A201" s="102" t="s">
        <v>702</v>
      </c>
      <c r="B201" s="123"/>
      <c r="E201" s="123"/>
      <c r="F201" s="116" t="str">
        <f t="shared" si="8"/>
        <v/>
      </c>
      <c r="G201" s="116" t="str">
        <f t="shared" si="9"/>
        <v/>
      </c>
    </row>
    <row r="202" spans="1:7" x14ac:dyDescent="0.25">
      <c r="A202" s="102" t="s">
        <v>703</v>
      </c>
      <c r="B202" s="123"/>
      <c r="E202" s="123"/>
      <c r="F202" s="116" t="str">
        <f t="shared" si="8"/>
        <v/>
      </c>
      <c r="G202" s="116" t="str">
        <f t="shared" si="9"/>
        <v/>
      </c>
    </row>
    <row r="203" spans="1:7" x14ac:dyDescent="0.25">
      <c r="A203" s="102" t="s">
        <v>704</v>
      </c>
      <c r="B203" s="123"/>
      <c r="E203" s="123"/>
      <c r="F203" s="116" t="str">
        <f t="shared" si="8"/>
        <v/>
      </c>
      <c r="G203" s="116" t="str">
        <f t="shared" si="9"/>
        <v/>
      </c>
    </row>
    <row r="204" spans="1:7" x14ac:dyDescent="0.25">
      <c r="A204" s="102" t="s">
        <v>705</v>
      </c>
      <c r="B204" s="123"/>
      <c r="E204" s="123"/>
      <c r="F204" s="116" t="str">
        <f t="shared" si="8"/>
        <v/>
      </c>
      <c r="G204" s="116" t="str">
        <f t="shared" si="9"/>
        <v/>
      </c>
    </row>
    <row r="205" spans="1:7" x14ac:dyDescent="0.25">
      <c r="A205" s="102" t="s">
        <v>706</v>
      </c>
      <c r="B205" s="123"/>
      <c r="F205" s="116" t="str">
        <f t="shared" si="8"/>
        <v/>
      </c>
      <c r="G205" s="116" t="str">
        <f t="shared" si="9"/>
        <v/>
      </c>
    </row>
    <row r="206" spans="1:7" x14ac:dyDescent="0.25">
      <c r="A206" s="102" t="s">
        <v>707</v>
      </c>
      <c r="B206" s="123"/>
      <c r="E206" s="118"/>
      <c r="F206" s="116" t="str">
        <f t="shared" si="8"/>
        <v/>
      </c>
      <c r="G206" s="116" t="str">
        <f t="shared" si="9"/>
        <v/>
      </c>
    </row>
    <row r="207" spans="1:7" x14ac:dyDescent="0.25">
      <c r="A207" s="102" t="s">
        <v>708</v>
      </c>
      <c r="B207" s="123"/>
      <c r="E207" s="118"/>
      <c r="F207" s="116" t="str">
        <f t="shared" si="8"/>
        <v/>
      </c>
      <c r="G207" s="116" t="str">
        <f t="shared" si="9"/>
        <v/>
      </c>
    </row>
    <row r="208" spans="1:7" x14ac:dyDescent="0.25">
      <c r="A208" s="102" t="s">
        <v>709</v>
      </c>
      <c r="B208" s="123"/>
      <c r="E208" s="118"/>
      <c r="F208" s="116" t="str">
        <f t="shared" si="8"/>
        <v/>
      </c>
      <c r="G208" s="116" t="str">
        <f t="shared" si="9"/>
        <v/>
      </c>
    </row>
    <row r="209" spans="1:7" x14ac:dyDescent="0.25">
      <c r="A209" s="102" t="s">
        <v>710</v>
      </c>
      <c r="B209" s="123"/>
      <c r="E209" s="118"/>
      <c r="F209" s="116" t="str">
        <f t="shared" si="8"/>
        <v/>
      </c>
      <c r="G209" s="116" t="str">
        <f t="shared" si="9"/>
        <v/>
      </c>
    </row>
    <row r="210" spans="1:7" x14ac:dyDescent="0.25">
      <c r="A210" s="102" t="s">
        <v>711</v>
      </c>
      <c r="B210" s="123"/>
      <c r="E210" s="118"/>
      <c r="F210" s="116" t="str">
        <f t="shared" si="8"/>
        <v/>
      </c>
      <c r="G210" s="116" t="str">
        <f t="shared" si="9"/>
        <v/>
      </c>
    </row>
    <row r="211" spans="1:7" x14ac:dyDescent="0.25">
      <c r="A211" s="102" t="s">
        <v>712</v>
      </c>
      <c r="B211" s="123"/>
      <c r="E211" s="118"/>
      <c r="F211" s="116" t="str">
        <f t="shared" si="8"/>
        <v/>
      </c>
      <c r="G211" s="116" t="str">
        <f t="shared" si="9"/>
        <v/>
      </c>
    </row>
    <row r="212" spans="1:7" x14ac:dyDescent="0.25">
      <c r="A212" s="102" t="s">
        <v>713</v>
      </c>
      <c r="B212" s="123"/>
      <c r="E212" s="118"/>
      <c r="F212" s="116" t="str">
        <f t="shared" si="8"/>
        <v/>
      </c>
      <c r="G212" s="116" t="str">
        <f t="shared" si="9"/>
        <v/>
      </c>
    </row>
    <row r="213" spans="1:7" x14ac:dyDescent="0.25">
      <c r="A213" s="102" t="s">
        <v>714</v>
      </c>
      <c r="B213" s="123"/>
      <c r="E213" s="118"/>
      <c r="F213" s="116" t="str">
        <f t="shared" si="8"/>
        <v/>
      </c>
      <c r="G213" s="116" t="str">
        <f t="shared" si="9"/>
        <v/>
      </c>
    </row>
    <row r="214" spans="1:7" x14ac:dyDescent="0.25">
      <c r="A214" s="102" t="s">
        <v>715</v>
      </c>
      <c r="B214" s="132" t="s">
        <v>96</v>
      </c>
      <c r="C214" s="161">
        <f>SUM(C190:C213)</f>
        <v>12339.924557270002</v>
      </c>
      <c r="D214" s="162">
        <f>SUM(D190:D213)</f>
        <v>179749</v>
      </c>
      <c r="E214" s="118"/>
      <c r="F214" s="133">
        <f>SUM(F190:F213)</f>
        <v>0.99999999999999989</v>
      </c>
      <c r="G214" s="133">
        <f>SUM(G190:G213)</f>
        <v>1</v>
      </c>
    </row>
    <row r="215" spans="1:7" ht="15" customHeight="1" x14ac:dyDescent="0.25">
      <c r="A215" s="113"/>
      <c r="B215" s="114" t="s">
        <v>716</v>
      </c>
      <c r="C215" s="113" t="s">
        <v>685</v>
      </c>
      <c r="D215" s="113" t="s">
        <v>686</v>
      </c>
      <c r="E215" s="120"/>
      <c r="F215" s="113" t="s">
        <v>514</v>
      </c>
      <c r="G215" s="113" t="s">
        <v>687</v>
      </c>
    </row>
    <row r="216" spans="1:7" x14ac:dyDescent="0.25">
      <c r="A216" s="102" t="s">
        <v>717</v>
      </c>
      <c r="B216" s="102" t="s">
        <v>718</v>
      </c>
      <c r="C216" s="167">
        <f>IF(ISNA(VLOOKUP(A216,Tabla_DatosExternos,4,FALSE))=TRUE,0,VLOOKUP(A216,Tabla_DatosExternos,4,FALSE))/100</f>
        <v>0.55249300000000001</v>
      </c>
      <c r="G216" s="102"/>
    </row>
    <row r="217" spans="1:7" x14ac:dyDescent="0.25">
      <c r="C217" s="164"/>
      <c r="G217" s="102"/>
    </row>
    <row r="218" spans="1:7" x14ac:dyDescent="0.25">
      <c r="B218" s="123" t="s">
        <v>719</v>
      </c>
      <c r="C218" s="164"/>
      <c r="G218" s="102"/>
    </row>
    <row r="219" spans="1:7" x14ac:dyDescent="0.25">
      <c r="A219" s="102" t="s">
        <v>720</v>
      </c>
      <c r="B219" s="102" t="s">
        <v>721</v>
      </c>
      <c r="C219" s="164">
        <f t="shared" ref="C219:C226" si="10">IF(ISNA(VLOOKUP(A219,Tabla_DatosExternos,4,FALSE))=TRUE,0,VLOOKUP(A219,Tabla_DatosExternos,4,FALSE))/1000000</f>
        <v>3261.52187882</v>
      </c>
      <c r="D219" s="168">
        <f t="shared" ref="D219:D226" si="11">IF(ISNA(VLOOKUP(A219,Tabla_DatosExternos,5,FALSE))=TRUE,0,VLOOKUP(A219,Tabla_DatosExternos,5,FALSE))</f>
        <v>88490</v>
      </c>
      <c r="F219" s="174">
        <f t="shared" ref="F219:F226" si="12">IF($C$227=0,"",IF(C219="[for completion]","",C219/$C$227))</f>
        <v>0.26430646829996157</v>
      </c>
      <c r="G219" s="174">
        <f t="shared" ref="G219:G226" si="13">IF($D$227=0,"",IF(D219="[for completion]","",D219/$D$227))</f>
        <v>0.49229759275434076</v>
      </c>
    </row>
    <row r="220" spans="1:7" x14ac:dyDescent="0.25">
      <c r="A220" s="102" t="s">
        <v>722</v>
      </c>
      <c r="B220" s="102" t="s">
        <v>723</v>
      </c>
      <c r="C220" s="164">
        <f t="shared" si="10"/>
        <v>1913.15797322</v>
      </c>
      <c r="D220" s="168">
        <f t="shared" si="11"/>
        <v>24661</v>
      </c>
      <c r="F220" s="174">
        <f t="shared" si="12"/>
        <v>0.15503806075482637</v>
      </c>
      <c r="G220" s="174">
        <f t="shared" si="13"/>
        <v>0.13719686896728214</v>
      </c>
    </row>
    <row r="221" spans="1:7" x14ac:dyDescent="0.25">
      <c r="A221" s="102" t="s">
        <v>724</v>
      </c>
      <c r="B221" s="102" t="s">
        <v>725</v>
      </c>
      <c r="C221" s="164">
        <f t="shared" si="10"/>
        <v>2307.9134364699999</v>
      </c>
      <c r="D221" s="168">
        <f t="shared" si="11"/>
        <v>25177</v>
      </c>
      <c r="F221" s="174">
        <f t="shared" si="12"/>
        <v>0.18702816421274679</v>
      </c>
      <c r="G221" s="174">
        <f t="shared" si="13"/>
        <v>0.14006753862330248</v>
      </c>
    </row>
    <row r="222" spans="1:7" x14ac:dyDescent="0.25">
      <c r="A222" s="102" t="s">
        <v>726</v>
      </c>
      <c r="B222" s="102" t="s">
        <v>727</v>
      </c>
      <c r="C222" s="164">
        <f t="shared" si="10"/>
        <v>2092.9208248</v>
      </c>
      <c r="D222" s="168">
        <f t="shared" si="11"/>
        <v>19761</v>
      </c>
      <c r="F222" s="174">
        <f t="shared" si="12"/>
        <v>0.16960564184057084</v>
      </c>
      <c r="G222" s="174">
        <f t="shared" si="13"/>
        <v>0.10993663386166265</v>
      </c>
    </row>
    <row r="223" spans="1:7" x14ac:dyDescent="0.25">
      <c r="A223" s="102" t="s">
        <v>728</v>
      </c>
      <c r="B223" s="102" t="s">
        <v>729</v>
      </c>
      <c r="C223" s="164">
        <f t="shared" si="10"/>
        <v>1404.51813655</v>
      </c>
      <c r="D223" s="168">
        <f t="shared" si="11"/>
        <v>11880</v>
      </c>
      <c r="F223" s="174">
        <f t="shared" si="12"/>
        <v>0.113819021342601</v>
      </c>
      <c r="G223" s="174">
        <f t="shared" si="13"/>
        <v>6.6092161847910141E-2</v>
      </c>
    </row>
    <row r="224" spans="1:7" x14ac:dyDescent="0.25">
      <c r="A224" s="102" t="s">
        <v>730</v>
      </c>
      <c r="B224" s="102" t="s">
        <v>731</v>
      </c>
      <c r="C224" s="164">
        <f t="shared" si="10"/>
        <v>704.01769288000003</v>
      </c>
      <c r="D224" s="168">
        <f t="shared" si="11"/>
        <v>5089</v>
      </c>
      <c r="F224" s="174">
        <f t="shared" si="12"/>
        <v>5.7052025692104567E-2</v>
      </c>
      <c r="G224" s="174">
        <f t="shared" si="13"/>
        <v>2.8311701316836253E-2</v>
      </c>
    </row>
    <row r="225" spans="1:7" x14ac:dyDescent="0.25">
      <c r="A225" s="102" t="s">
        <v>732</v>
      </c>
      <c r="B225" s="102" t="s">
        <v>733</v>
      </c>
      <c r="C225" s="164">
        <f t="shared" si="10"/>
        <v>273.45388682999999</v>
      </c>
      <c r="D225" s="168">
        <f t="shared" si="11"/>
        <v>1977</v>
      </c>
      <c r="F225" s="174">
        <f t="shared" si="12"/>
        <v>2.2160093893677506E-2</v>
      </c>
      <c r="G225" s="174">
        <f t="shared" si="13"/>
        <v>1.0998670368124441E-2</v>
      </c>
    </row>
    <row r="226" spans="1:7" x14ac:dyDescent="0.25">
      <c r="A226" s="102" t="s">
        <v>734</v>
      </c>
      <c r="B226" s="102" t="s">
        <v>735</v>
      </c>
      <c r="C226" s="164">
        <f t="shared" si="10"/>
        <v>382.42072769999999</v>
      </c>
      <c r="D226" s="168">
        <f t="shared" si="11"/>
        <v>2714</v>
      </c>
      <c r="F226" s="174">
        <f t="shared" si="12"/>
        <v>3.0990523963511506E-2</v>
      </c>
      <c r="G226" s="174">
        <f t="shared" si="13"/>
        <v>1.5098832260541088E-2</v>
      </c>
    </row>
    <row r="227" spans="1:7" x14ac:dyDescent="0.25">
      <c r="A227" s="102" t="s">
        <v>736</v>
      </c>
      <c r="B227" s="132" t="s">
        <v>96</v>
      </c>
      <c r="C227" s="164">
        <f>SUM(C219:C226)</f>
        <v>12339.924557269998</v>
      </c>
      <c r="D227" s="168">
        <f>SUM(D219:D226)</f>
        <v>179749</v>
      </c>
      <c r="F227" s="118">
        <f>SUM(F219:F226)</f>
        <v>1</v>
      </c>
      <c r="G227" s="118">
        <f>SUM(G219:G226)</f>
        <v>0.99999999999999989</v>
      </c>
    </row>
    <row r="228" spans="1:7" outlineLevel="1" x14ac:dyDescent="0.25">
      <c r="A228" s="102" t="s">
        <v>737</v>
      </c>
      <c r="B228" s="119" t="s">
        <v>738</v>
      </c>
      <c r="F228" s="116"/>
      <c r="G228" s="116"/>
    </row>
    <row r="229" spans="1:7" outlineLevel="1" x14ac:dyDescent="0.25">
      <c r="A229" s="102" t="s">
        <v>739</v>
      </c>
      <c r="B229" s="119" t="s">
        <v>740</v>
      </c>
      <c r="F229" s="116"/>
      <c r="G229" s="116"/>
    </row>
    <row r="230" spans="1:7" outlineLevel="1" x14ac:dyDescent="0.25">
      <c r="A230" s="102" t="s">
        <v>741</v>
      </c>
      <c r="B230" s="119" t="s">
        <v>742</v>
      </c>
      <c r="F230" s="116"/>
      <c r="G230" s="116"/>
    </row>
    <row r="231" spans="1:7" outlineLevel="1" x14ac:dyDescent="0.25">
      <c r="A231" s="102" t="s">
        <v>743</v>
      </c>
      <c r="B231" s="119" t="s">
        <v>744</v>
      </c>
      <c r="F231" s="116"/>
      <c r="G231" s="116"/>
    </row>
    <row r="232" spans="1:7" outlineLevel="1" x14ac:dyDescent="0.25">
      <c r="A232" s="102" t="s">
        <v>745</v>
      </c>
      <c r="B232" s="119" t="s">
        <v>746</v>
      </c>
      <c r="F232" s="116"/>
      <c r="G232" s="116"/>
    </row>
    <row r="233" spans="1:7" outlineLevel="1" x14ac:dyDescent="0.25">
      <c r="A233" s="102" t="s">
        <v>747</v>
      </c>
      <c r="B233" s="119" t="s">
        <v>748</v>
      </c>
      <c r="F233" s="116"/>
      <c r="G233" s="116"/>
    </row>
    <row r="234" spans="1:7" outlineLevel="1" x14ac:dyDescent="0.25">
      <c r="A234" s="102" t="s">
        <v>749</v>
      </c>
      <c r="B234" s="119"/>
      <c r="F234" s="116"/>
      <c r="G234" s="116"/>
    </row>
    <row r="235" spans="1:7" outlineLevel="1" x14ac:dyDescent="0.25">
      <c r="A235" s="102" t="s">
        <v>750</v>
      </c>
      <c r="B235" s="119"/>
      <c r="F235" s="116"/>
      <c r="G235" s="116"/>
    </row>
    <row r="236" spans="1:7" outlineLevel="1" x14ac:dyDescent="0.25">
      <c r="A236" s="102" t="s">
        <v>751</v>
      </c>
      <c r="B236" s="119"/>
      <c r="F236" s="116"/>
      <c r="G236" s="116"/>
    </row>
    <row r="237" spans="1:7" ht="15" customHeight="1" x14ac:dyDescent="0.25">
      <c r="A237" s="113"/>
      <c r="B237" s="114" t="s">
        <v>752</v>
      </c>
      <c r="C237" s="113" t="s">
        <v>685</v>
      </c>
      <c r="D237" s="113" t="s">
        <v>686</v>
      </c>
      <c r="E237" s="120"/>
      <c r="F237" s="113" t="s">
        <v>514</v>
      </c>
      <c r="G237" s="113" t="s">
        <v>687</v>
      </c>
    </row>
    <row r="238" spans="1:7" x14ac:dyDescent="0.25">
      <c r="A238" s="102" t="s">
        <v>753</v>
      </c>
      <c r="B238" s="102" t="s">
        <v>718</v>
      </c>
      <c r="C238" s="136" t="s">
        <v>954</v>
      </c>
      <c r="G238" s="102"/>
    </row>
    <row r="239" spans="1:7" x14ac:dyDescent="0.25">
      <c r="G239" s="102"/>
    </row>
    <row r="240" spans="1:7" x14ac:dyDescent="0.25">
      <c r="B240" s="123" t="s">
        <v>719</v>
      </c>
      <c r="G240" s="102"/>
    </row>
    <row r="241" spans="1:7" x14ac:dyDescent="0.25">
      <c r="A241" s="102" t="s">
        <v>754</v>
      </c>
      <c r="B241" s="102" t="s">
        <v>721</v>
      </c>
      <c r="C241" s="136" t="s">
        <v>954</v>
      </c>
      <c r="D241" s="136" t="s">
        <v>954</v>
      </c>
      <c r="F241" s="116" t="str">
        <f>IF($C$249=0,"",IF(C241="[Mark as ND1 if not relevant]","",C241/$C$249))</f>
        <v/>
      </c>
      <c r="G241" s="116" t="str">
        <f>IF($D$249=0,"",IF(D241="[Mark as ND1 if not relevant]","",D241/$D$249))</f>
        <v/>
      </c>
    </row>
    <row r="242" spans="1:7" x14ac:dyDescent="0.25">
      <c r="A242" s="102" t="s">
        <v>755</v>
      </c>
      <c r="B242" s="102" t="s">
        <v>723</v>
      </c>
      <c r="C242" s="136" t="s">
        <v>954</v>
      </c>
      <c r="D242" s="136" t="s">
        <v>954</v>
      </c>
      <c r="F242" s="116" t="str">
        <f t="shared" ref="F242:F248" si="14">IF($C$249=0,"",IF(C242="[Mark as ND1 if not relevant]","",C242/$C$249))</f>
        <v/>
      </c>
      <c r="G242" s="116" t="str">
        <f t="shared" ref="G242:G248" si="15">IF($D$249=0,"",IF(D242="[Mark as ND1 if not relevant]","",D242/$D$249))</f>
        <v/>
      </c>
    </row>
    <row r="243" spans="1:7" x14ac:dyDescent="0.25">
      <c r="A243" s="102" t="s">
        <v>756</v>
      </c>
      <c r="B243" s="102" t="s">
        <v>725</v>
      </c>
      <c r="C243" s="136" t="s">
        <v>954</v>
      </c>
      <c r="D243" s="136" t="s">
        <v>954</v>
      </c>
      <c r="F243" s="116" t="str">
        <f t="shared" si="14"/>
        <v/>
      </c>
      <c r="G243" s="116" t="str">
        <f t="shared" si="15"/>
        <v/>
      </c>
    </row>
    <row r="244" spans="1:7" x14ac:dyDescent="0.25">
      <c r="A244" s="102" t="s">
        <v>757</v>
      </c>
      <c r="B244" s="102" t="s">
        <v>727</v>
      </c>
      <c r="C244" s="136" t="s">
        <v>954</v>
      </c>
      <c r="D244" s="136" t="s">
        <v>954</v>
      </c>
      <c r="F244" s="116" t="str">
        <f t="shared" si="14"/>
        <v/>
      </c>
      <c r="G244" s="116" t="str">
        <f t="shared" si="15"/>
        <v/>
      </c>
    </row>
    <row r="245" spans="1:7" x14ac:dyDescent="0.25">
      <c r="A245" s="102" t="s">
        <v>758</v>
      </c>
      <c r="B245" s="102" t="s">
        <v>729</v>
      </c>
      <c r="C245" s="136" t="s">
        <v>954</v>
      </c>
      <c r="D245" s="136" t="s">
        <v>954</v>
      </c>
      <c r="F245" s="116" t="str">
        <f t="shared" si="14"/>
        <v/>
      </c>
      <c r="G245" s="116" t="str">
        <f t="shared" si="15"/>
        <v/>
      </c>
    </row>
    <row r="246" spans="1:7" x14ac:dyDescent="0.25">
      <c r="A246" s="102" t="s">
        <v>759</v>
      </c>
      <c r="B246" s="102" t="s">
        <v>731</v>
      </c>
      <c r="C246" s="136" t="s">
        <v>954</v>
      </c>
      <c r="D246" s="136" t="s">
        <v>954</v>
      </c>
      <c r="F246" s="116" t="str">
        <f t="shared" si="14"/>
        <v/>
      </c>
      <c r="G246" s="116" t="str">
        <f t="shared" si="15"/>
        <v/>
      </c>
    </row>
    <row r="247" spans="1:7" x14ac:dyDescent="0.25">
      <c r="A247" s="102" t="s">
        <v>760</v>
      </c>
      <c r="B247" s="102" t="s">
        <v>733</v>
      </c>
      <c r="C247" s="136" t="s">
        <v>954</v>
      </c>
      <c r="D247" s="136" t="s">
        <v>954</v>
      </c>
      <c r="F247" s="116" t="str">
        <f t="shared" si="14"/>
        <v/>
      </c>
      <c r="G247" s="116" t="str">
        <f t="shared" si="15"/>
        <v/>
      </c>
    </row>
    <row r="248" spans="1:7" x14ac:dyDescent="0.25">
      <c r="A248" s="102" t="s">
        <v>761</v>
      </c>
      <c r="B248" s="102" t="s">
        <v>735</v>
      </c>
      <c r="C248" s="136" t="s">
        <v>954</v>
      </c>
      <c r="D248" s="136" t="s">
        <v>954</v>
      </c>
      <c r="F248" s="116" t="str">
        <f t="shared" si="14"/>
        <v/>
      </c>
      <c r="G248" s="116" t="str">
        <f t="shared" si="15"/>
        <v/>
      </c>
    </row>
    <row r="249" spans="1:7" x14ac:dyDescent="0.25">
      <c r="A249" s="102" t="s">
        <v>762</v>
      </c>
      <c r="B249" s="132" t="s">
        <v>96</v>
      </c>
      <c r="C249" s="102">
        <f>SUM(C241:C248)</f>
        <v>0</v>
      </c>
      <c r="D249" s="102">
        <f>SUM(D241:D248)</f>
        <v>0</v>
      </c>
      <c r="F249" s="118">
        <f>SUM(F241:F248)</f>
        <v>0</v>
      </c>
      <c r="G249" s="118">
        <f>SUM(G241:G248)</f>
        <v>0</v>
      </c>
    </row>
    <row r="250" spans="1:7" outlineLevel="1" x14ac:dyDescent="0.25">
      <c r="A250" s="102" t="s">
        <v>763</v>
      </c>
      <c r="B250" s="119" t="s">
        <v>738</v>
      </c>
      <c r="F250" s="116" t="str">
        <f t="shared" ref="F250:F255" si="16">IF($C$249=0,"",IF(C250="[for completion]","",C250/$C$249))</f>
        <v/>
      </c>
      <c r="G250" s="116" t="str">
        <f t="shared" ref="G250:G255" si="17">IF($D$249=0,"",IF(D250="[for completion]","",D250/$D$249))</f>
        <v/>
      </c>
    </row>
    <row r="251" spans="1:7" outlineLevel="1" x14ac:dyDescent="0.25">
      <c r="A251" s="102" t="s">
        <v>764</v>
      </c>
      <c r="B251" s="119" t="s">
        <v>740</v>
      </c>
      <c r="F251" s="116" t="str">
        <f t="shared" si="16"/>
        <v/>
      </c>
      <c r="G251" s="116" t="str">
        <f t="shared" si="17"/>
        <v/>
      </c>
    </row>
    <row r="252" spans="1:7" outlineLevel="1" x14ac:dyDescent="0.25">
      <c r="A252" s="102" t="s">
        <v>765</v>
      </c>
      <c r="B252" s="119" t="s">
        <v>742</v>
      </c>
      <c r="F252" s="116" t="str">
        <f t="shared" si="16"/>
        <v/>
      </c>
      <c r="G252" s="116" t="str">
        <f t="shared" si="17"/>
        <v/>
      </c>
    </row>
    <row r="253" spans="1:7" outlineLevel="1" x14ac:dyDescent="0.25">
      <c r="A253" s="102" t="s">
        <v>766</v>
      </c>
      <c r="B253" s="119" t="s">
        <v>744</v>
      </c>
      <c r="F253" s="116" t="str">
        <f t="shared" si="16"/>
        <v/>
      </c>
      <c r="G253" s="116" t="str">
        <f t="shared" si="17"/>
        <v/>
      </c>
    </row>
    <row r="254" spans="1:7" outlineLevel="1" x14ac:dyDescent="0.25">
      <c r="A254" s="102" t="s">
        <v>767</v>
      </c>
      <c r="B254" s="119" t="s">
        <v>746</v>
      </c>
      <c r="F254" s="116" t="str">
        <f t="shared" si="16"/>
        <v/>
      </c>
      <c r="G254" s="116" t="str">
        <f t="shared" si="17"/>
        <v/>
      </c>
    </row>
    <row r="255" spans="1:7" outlineLevel="1" x14ac:dyDescent="0.25">
      <c r="A255" s="102" t="s">
        <v>768</v>
      </c>
      <c r="B255" s="119" t="s">
        <v>748</v>
      </c>
      <c r="F255" s="116" t="str">
        <f t="shared" si="16"/>
        <v/>
      </c>
      <c r="G255" s="116" t="str">
        <f t="shared" si="17"/>
        <v/>
      </c>
    </row>
    <row r="256" spans="1:7" outlineLevel="1" x14ac:dyDescent="0.25">
      <c r="A256" s="102" t="s">
        <v>769</v>
      </c>
      <c r="B256" s="119"/>
      <c r="F256" s="116"/>
      <c r="G256" s="116"/>
    </row>
    <row r="257" spans="1:14" outlineLevel="1" x14ac:dyDescent="0.25">
      <c r="A257" s="102" t="s">
        <v>770</v>
      </c>
      <c r="B257" s="119"/>
      <c r="F257" s="116"/>
      <c r="G257" s="116"/>
    </row>
    <row r="258" spans="1:14" outlineLevel="1" x14ac:dyDescent="0.25">
      <c r="A258" s="102" t="s">
        <v>771</v>
      </c>
      <c r="B258" s="119"/>
      <c r="F258" s="116"/>
      <c r="G258" s="116"/>
    </row>
    <row r="259" spans="1:14" ht="15" customHeight="1" x14ac:dyDescent="0.25">
      <c r="A259" s="113"/>
      <c r="B259" s="114" t="s">
        <v>772</v>
      </c>
      <c r="C259" s="113" t="s">
        <v>514</v>
      </c>
      <c r="D259" s="113"/>
      <c r="E259" s="120"/>
      <c r="F259" s="113"/>
      <c r="G259" s="113"/>
    </row>
    <row r="260" spans="1:14" x14ac:dyDescent="0.25">
      <c r="A260" s="102" t="s">
        <v>773</v>
      </c>
      <c r="B260" s="102" t="s">
        <v>774</v>
      </c>
      <c r="C260" s="167">
        <f>IF(ISNA(VLOOKUP(A260,Tabla_DatosExternos,4,FALSE))=TRUE,0,VLOOKUP(A260,Tabla_DatosExternos,4,FALSE))/100</f>
        <v>0.7873</v>
      </c>
      <c r="E260" s="118"/>
      <c r="F260" s="118"/>
      <c r="G260" s="118"/>
    </row>
    <row r="261" spans="1:14" x14ac:dyDescent="0.25">
      <c r="A261" s="102" t="s">
        <v>775</v>
      </c>
      <c r="B261" s="102" t="s">
        <v>776</v>
      </c>
      <c r="C261" s="167">
        <f>IF(ISNA(VLOOKUP(A261,Tabla_DatosExternos,4,FALSE))=TRUE,0,VLOOKUP(A261,Tabla_DatosExternos,4,FALSE))/100</f>
        <v>6.3600000000000004E-2</v>
      </c>
      <c r="E261" s="118"/>
      <c r="F261" s="118"/>
    </row>
    <row r="262" spans="1:14" x14ac:dyDescent="0.25">
      <c r="A262" s="102" t="s">
        <v>777</v>
      </c>
      <c r="B262" s="102" t="s">
        <v>778</v>
      </c>
      <c r="C262" s="170">
        <f>IF(ISNA(VLOOKUP(A262,Tabla_DatosExternos,4,FALSE))=TRUE,0,VLOOKUP(A262,Tabla_DatosExternos,4,FALSE))/100</f>
        <v>0</v>
      </c>
      <c r="E262" s="118"/>
      <c r="F262" s="118"/>
    </row>
    <row r="263" spans="1:14" x14ac:dyDescent="0.25">
      <c r="A263" s="102" t="s">
        <v>779</v>
      </c>
      <c r="B263" s="123" t="s">
        <v>1133</v>
      </c>
      <c r="C263" s="170">
        <f>IF(ISNA(VLOOKUP(A263,Tabla_DatosExternos,4,FALSE))=TRUE,0,VLOOKUP(A263,Tabla_DatosExternos,4,FALSE))/100</f>
        <v>0</v>
      </c>
      <c r="D263" s="129"/>
      <c r="E263" s="129"/>
      <c r="F263" s="130"/>
      <c r="G263" s="130"/>
      <c r="H263" s="97"/>
      <c r="I263" s="102"/>
      <c r="J263" s="102"/>
      <c r="K263" s="102"/>
      <c r="L263" s="97"/>
      <c r="M263" s="97"/>
      <c r="N263" s="97"/>
    </row>
    <row r="264" spans="1:14" x14ac:dyDescent="0.25">
      <c r="A264" s="102" t="s">
        <v>1141</v>
      </c>
      <c r="B264" s="102" t="s">
        <v>94</v>
      </c>
      <c r="C264" s="167">
        <f>IF(ISNA(VLOOKUP(A264,Tabla_DatosExternos,4,FALSE))=TRUE,0,VLOOKUP(A264,Tabla_DatosExternos,4,FALSE))/100</f>
        <v>0.14910000000000001</v>
      </c>
      <c r="E264" s="118"/>
      <c r="F264" s="118"/>
    </row>
    <row r="265" spans="1:14" outlineLevel="1" x14ac:dyDescent="0.25">
      <c r="A265" s="102" t="s">
        <v>780</v>
      </c>
      <c r="B265" s="119" t="s">
        <v>781</v>
      </c>
      <c r="C265" s="118"/>
      <c r="E265" s="118"/>
      <c r="F265" s="118"/>
    </row>
    <row r="266" spans="1:14" outlineLevel="1" x14ac:dyDescent="0.25">
      <c r="A266" s="102" t="s">
        <v>782</v>
      </c>
      <c r="B266" s="119" t="s">
        <v>783</v>
      </c>
      <c r="C266" s="138"/>
      <c r="E266" s="118"/>
      <c r="F266" s="118"/>
    </row>
    <row r="267" spans="1:14" outlineLevel="1" x14ac:dyDescent="0.25">
      <c r="A267" s="102" t="s">
        <v>784</v>
      </c>
      <c r="B267" s="119" t="s">
        <v>785</v>
      </c>
      <c r="C267" s="118"/>
      <c r="E267" s="118"/>
      <c r="F267" s="118"/>
    </row>
    <row r="268" spans="1:14" outlineLevel="1" x14ac:dyDescent="0.25">
      <c r="A268" s="102" t="s">
        <v>786</v>
      </c>
      <c r="B268" s="119" t="s">
        <v>787</v>
      </c>
      <c r="C268" s="118"/>
      <c r="E268" s="118"/>
      <c r="F268" s="118"/>
    </row>
    <row r="269" spans="1:14" outlineLevel="1" x14ac:dyDescent="0.25">
      <c r="A269" s="102" t="s">
        <v>788</v>
      </c>
      <c r="B269" s="119" t="s">
        <v>789</v>
      </c>
      <c r="C269" s="118"/>
      <c r="E269" s="118"/>
      <c r="F269" s="118"/>
    </row>
    <row r="270" spans="1:14" outlineLevel="1" x14ac:dyDescent="0.25">
      <c r="A270" s="102" t="s">
        <v>790</v>
      </c>
      <c r="B270" s="119" t="s">
        <v>98</v>
      </c>
      <c r="C270" s="118"/>
      <c r="E270" s="118"/>
      <c r="F270" s="118"/>
    </row>
    <row r="271" spans="1:14" outlineLevel="1" x14ac:dyDescent="0.25">
      <c r="A271" s="102" t="s">
        <v>791</v>
      </c>
      <c r="B271" s="119" t="s">
        <v>98</v>
      </c>
      <c r="C271" s="118"/>
      <c r="E271" s="118"/>
      <c r="F271" s="118"/>
    </row>
    <row r="272" spans="1:14" outlineLevel="1" x14ac:dyDescent="0.25">
      <c r="A272" s="102" t="s">
        <v>792</v>
      </c>
      <c r="B272" s="119" t="s">
        <v>98</v>
      </c>
      <c r="C272" s="118"/>
      <c r="E272" s="118"/>
      <c r="F272" s="118"/>
    </row>
    <row r="273" spans="1:7" outlineLevel="1" x14ac:dyDescent="0.25">
      <c r="A273" s="102" t="s">
        <v>793</v>
      </c>
      <c r="B273" s="119" t="s">
        <v>98</v>
      </c>
      <c r="C273" s="118"/>
      <c r="E273" s="118"/>
      <c r="F273" s="118"/>
    </row>
    <row r="274" spans="1:7" outlineLevel="1" x14ac:dyDescent="0.25">
      <c r="A274" s="102" t="s">
        <v>794</v>
      </c>
      <c r="B274" s="119" t="s">
        <v>98</v>
      </c>
      <c r="C274" s="118"/>
      <c r="E274" s="118"/>
      <c r="F274" s="118"/>
    </row>
    <row r="275" spans="1:7" outlineLevel="1" x14ac:dyDescent="0.25">
      <c r="A275" s="102" t="s">
        <v>795</v>
      </c>
      <c r="B275" s="119" t="s">
        <v>98</v>
      </c>
      <c r="C275" s="118"/>
      <c r="E275" s="118"/>
      <c r="F275" s="118"/>
    </row>
    <row r="276" spans="1:7" ht="15" customHeight="1" x14ac:dyDescent="0.25">
      <c r="A276" s="113"/>
      <c r="B276" s="114" t="s">
        <v>796</v>
      </c>
      <c r="C276" s="113" t="s">
        <v>514</v>
      </c>
      <c r="D276" s="113"/>
      <c r="E276" s="120"/>
      <c r="F276" s="113"/>
      <c r="G276" s="115"/>
    </row>
    <row r="277" spans="1:7" x14ac:dyDescent="0.25">
      <c r="A277" s="102" t="s">
        <v>7</v>
      </c>
      <c r="B277" s="102" t="s">
        <v>1134</v>
      </c>
      <c r="C277" s="167">
        <f>IF(ISNA(VLOOKUP(A277,Tabla_DatosExternos,4,FALSE))=TRUE,0,VLOOKUP(A277,Tabla_DatosExternos,4,FALSE))/100</f>
        <v>0.95489999999999997</v>
      </c>
      <c r="E277" s="97"/>
      <c r="F277" s="97"/>
    </row>
    <row r="278" spans="1:7" x14ac:dyDescent="0.25">
      <c r="A278" s="102" t="s">
        <v>797</v>
      </c>
      <c r="B278" s="102" t="s">
        <v>798</v>
      </c>
      <c r="C278" s="167">
        <f>IF(ISNA(VLOOKUP(A278,Tabla_DatosExternos,4,FALSE))=TRUE,0,VLOOKUP(A278,Tabla_DatosExternos,4,FALSE))/100</f>
        <v>4.5100000000000001E-2</v>
      </c>
      <c r="E278" s="97"/>
      <c r="F278" s="97"/>
    </row>
    <row r="279" spans="1:7" x14ac:dyDescent="0.25">
      <c r="A279" s="102" t="s">
        <v>799</v>
      </c>
      <c r="B279" s="102" t="s">
        <v>94</v>
      </c>
      <c r="C279" s="170">
        <f>IF(ISNA(VLOOKUP(A279,Tabla_DatosExternos,4,FALSE))=TRUE,0,VLOOKUP(A279,Tabla_DatosExternos,4,FALSE))/100</f>
        <v>0</v>
      </c>
      <c r="E279" s="97"/>
      <c r="F279" s="97"/>
    </row>
    <row r="280" spans="1:7" outlineLevel="1" x14ac:dyDescent="0.25">
      <c r="A280" s="102" t="s">
        <v>800</v>
      </c>
      <c r="C280" s="136"/>
      <c r="E280" s="97"/>
      <c r="F280" s="97"/>
    </row>
    <row r="281" spans="1:7" outlineLevel="1" x14ac:dyDescent="0.25">
      <c r="A281" s="102" t="s">
        <v>801</v>
      </c>
      <c r="C281" s="136"/>
      <c r="E281" s="97"/>
      <c r="F281" s="97"/>
    </row>
    <row r="282" spans="1:7" outlineLevel="1" x14ac:dyDescent="0.25">
      <c r="A282" s="102" t="s">
        <v>802</v>
      </c>
      <c r="C282" s="136"/>
      <c r="E282" s="97"/>
      <c r="F282" s="97"/>
    </row>
    <row r="283" spans="1:7" outlineLevel="1" x14ac:dyDescent="0.25">
      <c r="A283" s="102" t="s">
        <v>803</v>
      </c>
      <c r="C283" s="136"/>
      <c r="E283" s="97"/>
      <c r="F283" s="97"/>
    </row>
    <row r="284" spans="1:7" outlineLevel="1" x14ac:dyDescent="0.25">
      <c r="A284" s="102" t="s">
        <v>804</v>
      </c>
      <c r="C284" s="136"/>
      <c r="E284" s="97"/>
      <c r="F284" s="97"/>
    </row>
    <row r="285" spans="1:7" outlineLevel="1" x14ac:dyDescent="0.25">
      <c r="A285" s="102" t="s">
        <v>805</v>
      </c>
      <c r="C285" s="136"/>
      <c r="E285" s="97"/>
      <c r="F285" s="97"/>
    </row>
    <row r="286" spans="1:7" ht="18.75" x14ac:dyDescent="0.25">
      <c r="A286" s="126"/>
      <c r="B286" s="127" t="s">
        <v>806</v>
      </c>
      <c r="C286" s="126"/>
      <c r="D286" s="126"/>
      <c r="E286" s="126"/>
      <c r="F286" s="128"/>
      <c r="G286" s="128"/>
    </row>
    <row r="287" spans="1:7" ht="15" customHeight="1" x14ac:dyDescent="0.25">
      <c r="A287" s="113"/>
      <c r="B287" s="114" t="s">
        <v>807</v>
      </c>
      <c r="C287" s="113" t="s">
        <v>685</v>
      </c>
      <c r="D287" s="113" t="s">
        <v>686</v>
      </c>
      <c r="E287" s="113"/>
      <c r="F287" s="113" t="s">
        <v>515</v>
      </c>
      <c r="G287" s="113" t="s">
        <v>687</v>
      </c>
    </row>
    <row r="288" spans="1:7" x14ac:dyDescent="0.25">
      <c r="A288" s="102" t="s">
        <v>808</v>
      </c>
      <c r="B288" s="102" t="s">
        <v>689</v>
      </c>
      <c r="C288" s="173">
        <f>C13/D28*1000</f>
        <v>265.87382075041205</v>
      </c>
      <c r="D288" s="177">
        <f>D28</f>
        <v>11527</v>
      </c>
      <c r="E288" s="129"/>
      <c r="F288" s="130"/>
      <c r="G288" s="130"/>
    </row>
    <row r="289" spans="1:7" x14ac:dyDescent="0.25">
      <c r="A289" s="129"/>
      <c r="D289" s="129"/>
      <c r="E289" s="129"/>
      <c r="F289" s="130"/>
      <c r="G289" s="130"/>
    </row>
    <row r="290" spans="1:7" x14ac:dyDescent="0.25">
      <c r="B290" s="102" t="s">
        <v>690</v>
      </c>
      <c r="D290" s="129"/>
      <c r="E290" s="129"/>
      <c r="F290" s="178"/>
      <c r="G290" s="178"/>
    </row>
    <row r="291" spans="1:7" x14ac:dyDescent="0.25">
      <c r="A291" s="102" t="s">
        <v>809</v>
      </c>
      <c r="B291" s="123" t="s">
        <v>1408</v>
      </c>
      <c r="C291" s="173">
        <f t="shared" ref="C291:C296" si="18">IF(ISNA(VLOOKUP(A291,Tabla_DatosExternos,4,FALSE))=TRUE,0,VLOOKUP(A291,Tabla_DatosExternos,4,FALSE))/1000000</f>
        <v>319.38050269999997</v>
      </c>
      <c r="D291" s="168">
        <f t="shared" ref="D291:D296" si="19">IF(ISNA(VLOOKUP(A291,Tabla_DatosExternos,5,FALSE))=TRUE,0,VLOOKUP(A291,Tabla_DatosExternos,5,FALSE))</f>
        <v>7376</v>
      </c>
      <c r="E291" s="129"/>
      <c r="F291" s="174">
        <f t="shared" ref="F291:F314" si="20">IF($C$315=0,"",IF(C291="[for completion]","",C291/$C$315))</f>
        <v>0.10421171193429421</v>
      </c>
      <c r="G291" s="174">
        <f t="shared" ref="G291:G314" si="21">IF($D$315=0,"",IF(D291="[for completion]","",D291/$D$315))</f>
        <v>0.63988895636332088</v>
      </c>
    </row>
    <row r="292" spans="1:7" x14ac:dyDescent="0.25">
      <c r="A292" s="102" t="s">
        <v>810</v>
      </c>
      <c r="B292" s="123" t="s">
        <v>1409</v>
      </c>
      <c r="C292" s="173">
        <f t="shared" si="18"/>
        <v>293.53478149</v>
      </c>
      <c r="D292" s="168">
        <f t="shared" si="19"/>
        <v>2087</v>
      </c>
      <c r="E292" s="129"/>
      <c r="F292" s="174">
        <f t="shared" si="20"/>
        <v>9.577842677536709E-2</v>
      </c>
      <c r="G292" s="174">
        <f t="shared" si="21"/>
        <v>0.18105317949162836</v>
      </c>
    </row>
    <row r="293" spans="1:7" x14ac:dyDescent="0.25">
      <c r="A293" s="102" t="s">
        <v>811</v>
      </c>
      <c r="B293" s="123" t="s">
        <v>1410</v>
      </c>
      <c r="C293" s="173">
        <f t="shared" si="18"/>
        <v>168.09532927000001</v>
      </c>
      <c r="D293" s="168">
        <f t="shared" si="19"/>
        <v>690</v>
      </c>
      <c r="E293" s="129"/>
      <c r="F293" s="174">
        <f t="shared" si="20"/>
        <v>5.4848376414010747E-2</v>
      </c>
      <c r="G293" s="174">
        <f t="shared" si="21"/>
        <v>5.9859460397328014E-2</v>
      </c>
    </row>
    <row r="294" spans="1:7" x14ac:dyDescent="0.25">
      <c r="A294" s="102" t="s">
        <v>812</v>
      </c>
      <c r="B294" s="123" t="s">
        <v>1411</v>
      </c>
      <c r="C294" s="173">
        <f t="shared" si="18"/>
        <v>208.95415962000001</v>
      </c>
      <c r="D294" s="168">
        <f t="shared" si="19"/>
        <v>541</v>
      </c>
      <c r="E294" s="129"/>
      <c r="F294" s="174">
        <f t="shared" si="20"/>
        <v>6.8180338203819774E-2</v>
      </c>
      <c r="G294" s="174">
        <f t="shared" si="21"/>
        <v>4.6933287065151381E-2</v>
      </c>
    </row>
    <row r="295" spans="1:7" x14ac:dyDescent="0.25">
      <c r="A295" s="102" t="s">
        <v>813</v>
      </c>
      <c r="B295" s="123" t="s">
        <v>1412</v>
      </c>
      <c r="C295" s="173">
        <f t="shared" si="18"/>
        <v>278.20757585000001</v>
      </c>
      <c r="D295" s="168">
        <f t="shared" si="19"/>
        <v>391</v>
      </c>
      <c r="E295" s="129"/>
      <c r="F295" s="174">
        <f t="shared" si="20"/>
        <v>9.0777262567125747E-2</v>
      </c>
      <c r="G295" s="174">
        <f t="shared" si="21"/>
        <v>3.3920360891819205E-2</v>
      </c>
    </row>
    <row r="296" spans="1:7" x14ac:dyDescent="0.25">
      <c r="A296" s="102" t="s">
        <v>814</v>
      </c>
      <c r="B296" s="123" t="s">
        <v>1413</v>
      </c>
      <c r="C296" s="164">
        <f t="shared" si="18"/>
        <v>1796.5551828599998</v>
      </c>
      <c r="D296" s="168">
        <f t="shared" si="19"/>
        <v>442</v>
      </c>
      <c r="E296" s="129"/>
      <c r="F296" s="174">
        <f t="shared" si="20"/>
        <v>0.58620388410538249</v>
      </c>
      <c r="G296" s="174">
        <f t="shared" si="21"/>
        <v>3.8344755790752146E-2</v>
      </c>
    </row>
    <row r="297" spans="1:7" x14ac:dyDescent="0.25">
      <c r="A297" s="102" t="s">
        <v>815</v>
      </c>
      <c r="B297" s="123"/>
      <c r="E297" s="129"/>
      <c r="F297" s="184">
        <f t="shared" si="20"/>
        <v>0</v>
      </c>
      <c r="G297" s="184">
        <f t="shared" si="21"/>
        <v>0</v>
      </c>
    </row>
    <row r="298" spans="1:7" x14ac:dyDescent="0.25">
      <c r="A298" s="102" t="s">
        <v>816</v>
      </c>
      <c r="B298" s="123"/>
      <c r="E298" s="129"/>
      <c r="F298" s="184">
        <f t="shared" si="20"/>
        <v>0</v>
      </c>
      <c r="G298" s="184">
        <f t="shared" si="21"/>
        <v>0</v>
      </c>
    </row>
    <row r="299" spans="1:7" x14ac:dyDescent="0.25">
      <c r="A299" s="102" t="s">
        <v>817</v>
      </c>
      <c r="B299" s="123"/>
      <c r="E299" s="129"/>
      <c r="F299" s="184">
        <f t="shared" si="20"/>
        <v>0</v>
      </c>
      <c r="G299" s="184">
        <f t="shared" si="21"/>
        <v>0</v>
      </c>
    </row>
    <row r="300" spans="1:7" x14ac:dyDescent="0.25">
      <c r="A300" s="102" t="s">
        <v>818</v>
      </c>
      <c r="B300" s="123"/>
      <c r="E300" s="123"/>
      <c r="F300" s="184">
        <f t="shared" si="20"/>
        <v>0</v>
      </c>
      <c r="G300" s="184">
        <f t="shared" si="21"/>
        <v>0</v>
      </c>
    </row>
    <row r="301" spans="1:7" x14ac:dyDescent="0.25">
      <c r="A301" s="102" t="s">
        <v>819</v>
      </c>
      <c r="B301" s="123"/>
      <c r="E301" s="123"/>
      <c r="F301" s="184">
        <f t="shared" si="20"/>
        <v>0</v>
      </c>
      <c r="G301" s="184">
        <f t="shared" si="21"/>
        <v>0</v>
      </c>
    </row>
    <row r="302" spans="1:7" x14ac:dyDescent="0.25">
      <c r="A302" s="102" t="s">
        <v>820</v>
      </c>
      <c r="B302" s="123"/>
      <c r="E302" s="123"/>
      <c r="F302" s="184">
        <f t="shared" si="20"/>
        <v>0</v>
      </c>
      <c r="G302" s="184">
        <f t="shared" si="21"/>
        <v>0</v>
      </c>
    </row>
    <row r="303" spans="1:7" x14ac:dyDescent="0.25">
      <c r="A303" s="102" t="s">
        <v>821</v>
      </c>
      <c r="B303" s="123"/>
      <c r="E303" s="123"/>
      <c r="F303" s="184">
        <f t="shared" si="20"/>
        <v>0</v>
      </c>
      <c r="G303" s="184">
        <f t="shared" si="21"/>
        <v>0</v>
      </c>
    </row>
    <row r="304" spans="1:7" x14ac:dyDescent="0.25">
      <c r="A304" s="102" t="s">
        <v>822</v>
      </c>
      <c r="B304" s="123"/>
      <c r="E304" s="123"/>
      <c r="F304" s="184">
        <f t="shared" si="20"/>
        <v>0</v>
      </c>
      <c r="G304" s="184">
        <f t="shared" si="21"/>
        <v>0</v>
      </c>
    </row>
    <row r="305" spans="1:7" x14ac:dyDescent="0.25">
      <c r="A305" s="102" t="s">
        <v>823</v>
      </c>
      <c r="B305" s="123"/>
      <c r="E305" s="123"/>
      <c r="F305" s="184">
        <f t="shared" si="20"/>
        <v>0</v>
      </c>
      <c r="G305" s="184">
        <f t="shared" si="21"/>
        <v>0</v>
      </c>
    </row>
    <row r="306" spans="1:7" x14ac:dyDescent="0.25">
      <c r="A306" s="102" t="s">
        <v>824</v>
      </c>
      <c r="B306" s="123"/>
      <c r="F306" s="184">
        <f t="shared" si="20"/>
        <v>0</v>
      </c>
      <c r="G306" s="184">
        <f t="shared" si="21"/>
        <v>0</v>
      </c>
    </row>
    <row r="307" spans="1:7" x14ac:dyDescent="0.25">
      <c r="A307" s="102" t="s">
        <v>825</v>
      </c>
      <c r="B307" s="123"/>
      <c r="E307" s="118"/>
      <c r="F307" s="184">
        <f t="shared" si="20"/>
        <v>0</v>
      </c>
      <c r="G307" s="184">
        <f t="shared" si="21"/>
        <v>0</v>
      </c>
    </row>
    <row r="308" spans="1:7" x14ac:dyDescent="0.25">
      <c r="A308" s="102" t="s">
        <v>826</v>
      </c>
      <c r="B308" s="123"/>
      <c r="E308" s="118"/>
      <c r="F308" s="184">
        <f t="shared" si="20"/>
        <v>0</v>
      </c>
      <c r="G308" s="184">
        <f t="shared" si="21"/>
        <v>0</v>
      </c>
    </row>
    <row r="309" spans="1:7" x14ac:dyDescent="0.25">
      <c r="A309" s="102" t="s">
        <v>827</v>
      </c>
      <c r="B309" s="123"/>
      <c r="E309" s="118"/>
      <c r="F309" s="184">
        <f t="shared" si="20"/>
        <v>0</v>
      </c>
      <c r="G309" s="184">
        <f t="shared" si="21"/>
        <v>0</v>
      </c>
    </row>
    <row r="310" spans="1:7" x14ac:dyDescent="0.25">
      <c r="A310" s="102" t="s">
        <v>828</v>
      </c>
      <c r="B310" s="123"/>
      <c r="E310" s="118"/>
      <c r="F310" s="184">
        <f t="shared" si="20"/>
        <v>0</v>
      </c>
      <c r="G310" s="184">
        <f t="shared" si="21"/>
        <v>0</v>
      </c>
    </row>
    <row r="311" spans="1:7" x14ac:dyDescent="0.25">
      <c r="A311" s="102" t="s">
        <v>829</v>
      </c>
      <c r="B311" s="123"/>
      <c r="E311" s="118"/>
      <c r="F311" s="184">
        <f t="shared" si="20"/>
        <v>0</v>
      </c>
      <c r="G311" s="184">
        <f t="shared" si="21"/>
        <v>0</v>
      </c>
    </row>
    <row r="312" spans="1:7" x14ac:dyDescent="0.25">
      <c r="A312" s="102" t="s">
        <v>830</v>
      </c>
      <c r="B312" s="123"/>
      <c r="E312" s="118"/>
      <c r="F312" s="184">
        <f t="shared" si="20"/>
        <v>0</v>
      </c>
      <c r="G312" s="184">
        <f t="shared" si="21"/>
        <v>0</v>
      </c>
    </row>
    <row r="313" spans="1:7" x14ac:dyDescent="0.25">
      <c r="A313" s="102" t="s">
        <v>831</v>
      </c>
      <c r="B313" s="123"/>
      <c r="E313" s="118"/>
      <c r="F313" s="184">
        <f t="shared" si="20"/>
        <v>0</v>
      </c>
      <c r="G313" s="184">
        <f t="shared" si="21"/>
        <v>0</v>
      </c>
    </row>
    <row r="314" spans="1:7" x14ac:dyDescent="0.25">
      <c r="A314" s="102" t="s">
        <v>832</v>
      </c>
      <c r="B314" s="123"/>
      <c r="E314" s="118"/>
      <c r="F314" s="184">
        <f t="shared" si="20"/>
        <v>0</v>
      </c>
      <c r="G314" s="184">
        <f t="shared" si="21"/>
        <v>0</v>
      </c>
    </row>
    <row r="315" spans="1:7" x14ac:dyDescent="0.25">
      <c r="A315" s="102" t="s">
        <v>833</v>
      </c>
      <c r="B315" s="132" t="s">
        <v>96</v>
      </c>
      <c r="C315" s="164">
        <f>SUM(C291:C314)</f>
        <v>3064.7275317899998</v>
      </c>
      <c r="D315" s="164">
        <f>SUM(D291:D314)</f>
        <v>11527</v>
      </c>
      <c r="E315" s="118"/>
      <c r="F315" s="133">
        <f>SUM(F291:F314)</f>
        <v>1</v>
      </c>
      <c r="G315" s="133">
        <f>SUM(G291:G314)</f>
        <v>1</v>
      </c>
    </row>
    <row r="316" spans="1:7" ht="15" customHeight="1" x14ac:dyDescent="0.25">
      <c r="A316" s="113"/>
      <c r="B316" s="114" t="s">
        <v>834</v>
      </c>
      <c r="C316" s="113" t="s">
        <v>685</v>
      </c>
      <c r="D316" s="113" t="s">
        <v>686</v>
      </c>
      <c r="E316" s="113"/>
      <c r="F316" s="113" t="s">
        <v>515</v>
      </c>
      <c r="G316" s="113" t="s">
        <v>687</v>
      </c>
    </row>
    <row r="317" spans="1:7" x14ac:dyDescent="0.25">
      <c r="A317" s="102" t="s">
        <v>835</v>
      </c>
      <c r="B317" s="102" t="s">
        <v>718</v>
      </c>
      <c r="C317" s="167">
        <f>IF(ISNA(VLOOKUP(A317,Tabla_DatosExternos,4,FALSE))=TRUE,0,VLOOKUP(A317,Tabla_DatosExternos,4,FALSE))/100</f>
        <v>0.57425300000000001</v>
      </c>
      <c r="G317" s="102"/>
    </row>
    <row r="318" spans="1:7" x14ac:dyDescent="0.25">
      <c r="G318" s="102"/>
    </row>
    <row r="319" spans="1:7" x14ac:dyDescent="0.25">
      <c r="B319" s="123" t="s">
        <v>719</v>
      </c>
      <c r="G319" s="102"/>
    </row>
    <row r="320" spans="1:7" x14ac:dyDescent="0.25">
      <c r="A320" s="102" t="s">
        <v>836</v>
      </c>
      <c r="B320" s="102" t="s">
        <v>721</v>
      </c>
      <c r="C320" s="164">
        <f t="shared" ref="C320:C327" si="22">IF(ISNA(VLOOKUP(A320,Tabla_DatosExternos,4,FALSE))=TRUE,0,VLOOKUP(A320,Tabla_DatosExternos,4,FALSE))/1000000</f>
        <v>867.67637360000003</v>
      </c>
      <c r="D320" s="168">
        <f t="shared" ref="D320:D327" si="23">IF(ISNA(VLOOKUP(A320,Tabla_DatosExternos,5,FALSE))=TRUE,0,VLOOKUP(A320,Tabla_DatosExternos,5,FALSE))</f>
        <v>6264</v>
      </c>
      <c r="F320" s="174">
        <f>IF($C$328=0,"",IF(C320="[for completion]","",C320/$C$328))</f>
        <v>0.28311697030150695</v>
      </c>
      <c r="G320" s="174">
        <f>IF($D$328=0,"",IF(D320="[for completion]","",D320/$D$328))</f>
        <v>0.54341979699835175</v>
      </c>
    </row>
    <row r="321" spans="1:7" x14ac:dyDescent="0.25">
      <c r="A321" s="102" t="s">
        <v>837</v>
      </c>
      <c r="B321" s="102" t="s">
        <v>723</v>
      </c>
      <c r="C321" s="164">
        <f t="shared" si="22"/>
        <v>532.65953505000004</v>
      </c>
      <c r="D321" s="168">
        <f t="shared" si="23"/>
        <v>1751</v>
      </c>
      <c r="F321" s="174">
        <f t="shared" ref="F321:F327" si="24">IF($C$328=0,"",IF(C321="[for completion]","",C321/$C$328))</f>
        <v>0.17380322704866763</v>
      </c>
      <c r="G321" s="174">
        <f t="shared" ref="G321:G327" si="25">IF($D$328=0,"",IF(D321="[for completion]","",D321/$D$328))</f>
        <v>0.15190422486336427</v>
      </c>
    </row>
    <row r="322" spans="1:7" x14ac:dyDescent="0.25">
      <c r="A322" s="102" t="s">
        <v>838</v>
      </c>
      <c r="B322" s="102" t="s">
        <v>725</v>
      </c>
      <c r="C322" s="164">
        <f t="shared" si="22"/>
        <v>536.05461144000003</v>
      </c>
      <c r="D322" s="168">
        <f t="shared" si="23"/>
        <v>1303</v>
      </c>
      <c r="F322" s="174">
        <f t="shared" si="24"/>
        <v>0.17491101766130229</v>
      </c>
      <c r="G322" s="174">
        <f t="shared" si="25"/>
        <v>0.11303895202567885</v>
      </c>
    </row>
    <row r="323" spans="1:7" x14ac:dyDescent="0.25">
      <c r="A323" s="102" t="s">
        <v>839</v>
      </c>
      <c r="B323" s="102" t="s">
        <v>727</v>
      </c>
      <c r="C323" s="164">
        <f t="shared" si="22"/>
        <v>467.94432528999999</v>
      </c>
      <c r="D323" s="168">
        <f t="shared" si="23"/>
        <v>870</v>
      </c>
      <c r="F323" s="174">
        <f t="shared" si="24"/>
        <v>0.15268708896176819</v>
      </c>
      <c r="G323" s="174">
        <f t="shared" si="25"/>
        <v>7.5474971805326627E-2</v>
      </c>
    </row>
    <row r="324" spans="1:7" x14ac:dyDescent="0.25">
      <c r="A324" s="102" t="s">
        <v>840</v>
      </c>
      <c r="B324" s="102" t="s">
        <v>729</v>
      </c>
      <c r="C324" s="164">
        <f t="shared" si="22"/>
        <v>264.43324246000003</v>
      </c>
      <c r="D324" s="168">
        <f t="shared" si="23"/>
        <v>616</v>
      </c>
      <c r="F324" s="174">
        <f t="shared" si="24"/>
        <v>8.6282790139439847E-2</v>
      </c>
      <c r="G324" s="174">
        <f t="shared" si="25"/>
        <v>5.3439750151817469E-2</v>
      </c>
    </row>
    <row r="325" spans="1:7" x14ac:dyDescent="0.25">
      <c r="A325" s="102" t="s">
        <v>841</v>
      </c>
      <c r="B325" s="102" t="s">
        <v>731</v>
      </c>
      <c r="C325" s="164">
        <f t="shared" si="22"/>
        <v>97.99800664</v>
      </c>
      <c r="D325" s="168">
        <f t="shared" si="23"/>
        <v>252</v>
      </c>
      <c r="F325" s="174">
        <f t="shared" si="24"/>
        <v>3.1976091063065176E-2</v>
      </c>
      <c r="G325" s="174">
        <f t="shared" si="25"/>
        <v>2.1861715971198056E-2</v>
      </c>
    </row>
    <row r="326" spans="1:7" x14ac:dyDescent="0.25">
      <c r="A326" s="102" t="s">
        <v>842</v>
      </c>
      <c r="B326" s="102" t="s">
        <v>733</v>
      </c>
      <c r="C326" s="164">
        <f t="shared" si="22"/>
        <v>102.20723362999999</v>
      </c>
      <c r="D326" s="168">
        <f t="shared" si="23"/>
        <v>162</v>
      </c>
      <c r="F326" s="174">
        <f t="shared" si="24"/>
        <v>3.3349533545745366E-2</v>
      </c>
      <c r="G326" s="174">
        <f t="shared" si="25"/>
        <v>1.405396026719875E-2</v>
      </c>
    </row>
    <row r="327" spans="1:7" x14ac:dyDescent="0.25">
      <c r="A327" s="102" t="s">
        <v>843</v>
      </c>
      <c r="B327" s="102" t="s">
        <v>735</v>
      </c>
      <c r="C327" s="164">
        <f t="shared" si="22"/>
        <v>195.75420368000002</v>
      </c>
      <c r="D327" s="168">
        <f t="shared" si="23"/>
        <v>309</v>
      </c>
      <c r="F327" s="174">
        <f t="shared" si="24"/>
        <v>6.3873281278504668E-2</v>
      </c>
      <c r="G327" s="174">
        <f t="shared" si="25"/>
        <v>2.6806627917064285E-2</v>
      </c>
    </row>
    <row r="328" spans="1:7" x14ac:dyDescent="0.25">
      <c r="A328" s="102" t="s">
        <v>844</v>
      </c>
      <c r="B328" s="132" t="s">
        <v>96</v>
      </c>
      <c r="C328" s="164">
        <f>SUM(C320:C327)</f>
        <v>3064.7275317899998</v>
      </c>
      <c r="D328" s="168">
        <f>SUM(D320:D327)</f>
        <v>11527</v>
      </c>
      <c r="F328" s="118">
        <f>SUM(F320:F327)</f>
        <v>1</v>
      </c>
      <c r="G328" s="118">
        <f>SUM(G320:G327)</f>
        <v>1</v>
      </c>
    </row>
    <row r="329" spans="1:7" outlineLevel="1" x14ac:dyDescent="0.25">
      <c r="A329" s="102" t="s">
        <v>845</v>
      </c>
      <c r="B329" s="119" t="s">
        <v>738</v>
      </c>
      <c r="F329" s="116"/>
      <c r="G329" s="116"/>
    </row>
    <row r="330" spans="1:7" outlineLevel="1" x14ac:dyDescent="0.25">
      <c r="A330" s="102" t="s">
        <v>846</v>
      </c>
      <c r="B330" s="119" t="s">
        <v>740</v>
      </c>
      <c r="F330" s="116"/>
      <c r="G330" s="116"/>
    </row>
    <row r="331" spans="1:7" outlineLevel="1" x14ac:dyDescent="0.25">
      <c r="A331" s="102" t="s">
        <v>847</v>
      </c>
      <c r="B331" s="119" t="s">
        <v>742</v>
      </c>
      <c r="F331" s="116"/>
      <c r="G331" s="116"/>
    </row>
    <row r="332" spans="1:7" outlineLevel="1" x14ac:dyDescent="0.25">
      <c r="A332" s="102" t="s">
        <v>848</v>
      </c>
      <c r="B332" s="119" t="s">
        <v>744</v>
      </c>
      <c r="F332" s="116"/>
      <c r="G332" s="116"/>
    </row>
    <row r="333" spans="1:7" outlineLevel="1" x14ac:dyDescent="0.25">
      <c r="A333" s="102" t="s">
        <v>849</v>
      </c>
      <c r="B333" s="119" t="s">
        <v>746</v>
      </c>
      <c r="F333" s="116"/>
      <c r="G333" s="116"/>
    </row>
    <row r="334" spans="1:7" outlineLevel="1" x14ac:dyDescent="0.25">
      <c r="A334" s="102" t="s">
        <v>850</v>
      </c>
      <c r="B334" s="119" t="s">
        <v>748</v>
      </c>
      <c r="F334" s="116"/>
      <c r="G334" s="116"/>
    </row>
    <row r="335" spans="1:7" outlineLevel="1" x14ac:dyDescent="0.25">
      <c r="A335" s="102" t="s">
        <v>851</v>
      </c>
      <c r="B335" s="119"/>
      <c r="F335" s="116"/>
      <c r="G335" s="116"/>
    </row>
    <row r="336" spans="1:7" outlineLevel="1" x14ac:dyDescent="0.25">
      <c r="A336" s="102" t="s">
        <v>852</v>
      </c>
      <c r="B336" s="119"/>
      <c r="F336" s="116"/>
      <c r="G336" s="116"/>
    </row>
    <row r="337" spans="1:7" outlineLevel="1" x14ac:dyDescent="0.25">
      <c r="A337" s="102" t="s">
        <v>853</v>
      </c>
      <c r="B337" s="119"/>
      <c r="F337" s="118"/>
      <c r="G337" s="118"/>
    </row>
    <row r="338" spans="1:7" ht="15" customHeight="1" x14ac:dyDescent="0.25">
      <c r="A338" s="113"/>
      <c r="B338" s="114" t="s">
        <v>854</v>
      </c>
      <c r="C338" s="113" t="s">
        <v>685</v>
      </c>
      <c r="D338" s="113" t="s">
        <v>686</v>
      </c>
      <c r="E338" s="113"/>
      <c r="F338" s="113" t="s">
        <v>515</v>
      </c>
      <c r="G338" s="113" t="s">
        <v>687</v>
      </c>
    </row>
    <row r="339" spans="1:7" x14ac:dyDescent="0.25">
      <c r="A339" s="102" t="s">
        <v>855</v>
      </c>
      <c r="B339" s="102" t="s">
        <v>718</v>
      </c>
      <c r="C339" s="136" t="s">
        <v>954</v>
      </c>
      <c r="G339" s="102"/>
    </row>
    <row r="340" spans="1:7" x14ac:dyDescent="0.25">
      <c r="G340" s="102"/>
    </row>
    <row r="341" spans="1:7" x14ac:dyDescent="0.25">
      <c r="B341" s="123" t="s">
        <v>719</v>
      </c>
      <c r="G341" s="102"/>
    </row>
    <row r="342" spans="1:7" x14ac:dyDescent="0.25">
      <c r="A342" s="102" t="s">
        <v>856</v>
      </c>
      <c r="B342" s="102" t="s">
        <v>721</v>
      </c>
      <c r="C342" s="136" t="s">
        <v>954</v>
      </c>
      <c r="D342" s="136" t="s">
        <v>954</v>
      </c>
      <c r="F342" s="116" t="str">
        <f>IF($C$350=0,"",IF(C342="[Mark as ND1 if not relevant]","",C342/$C$350))</f>
        <v/>
      </c>
      <c r="G342" s="116" t="str">
        <f>IF($D$350=0,"",IF(D342="[Mark as ND1 if not relevant]","",D342/$D$350))</f>
        <v/>
      </c>
    </row>
    <row r="343" spans="1:7" x14ac:dyDescent="0.25">
      <c r="A343" s="102" t="s">
        <v>857</v>
      </c>
      <c r="B343" s="102" t="s">
        <v>723</v>
      </c>
      <c r="C343" s="136" t="s">
        <v>954</v>
      </c>
      <c r="D343" s="136" t="s">
        <v>954</v>
      </c>
      <c r="F343" s="116" t="str">
        <f t="shared" ref="F343:F349" si="26">IF($C$350=0,"",IF(C343="[Mark as ND1 if not relevant]","",C343/$C$350))</f>
        <v/>
      </c>
      <c r="G343" s="116" t="str">
        <f t="shared" ref="G343:G349" si="27">IF($D$350=0,"",IF(D343="[Mark as ND1 if not relevant]","",D343/$D$350))</f>
        <v/>
      </c>
    </row>
    <row r="344" spans="1:7" x14ac:dyDescent="0.25">
      <c r="A344" s="102" t="s">
        <v>858</v>
      </c>
      <c r="B344" s="102" t="s">
        <v>725</v>
      </c>
      <c r="C344" s="136" t="s">
        <v>954</v>
      </c>
      <c r="D344" s="136" t="s">
        <v>954</v>
      </c>
      <c r="F344" s="116" t="str">
        <f t="shared" si="26"/>
        <v/>
      </c>
      <c r="G344" s="116" t="str">
        <f t="shared" si="27"/>
        <v/>
      </c>
    </row>
    <row r="345" spans="1:7" x14ac:dyDescent="0.25">
      <c r="A345" s="102" t="s">
        <v>859</v>
      </c>
      <c r="B345" s="102" t="s">
        <v>727</v>
      </c>
      <c r="C345" s="136" t="s">
        <v>954</v>
      </c>
      <c r="D345" s="136" t="s">
        <v>954</v>
      </c>
      <c r="F345" s="116" t="str">
        <f t="shared" si="26"/>
        <v/>
      </c>
      <c r="G345" s="116" t="str">
        <f t="shared" si="27"/>
        <v/>
      </c>
    </row>
    <row r="346" spans="1:7" x14ac:dyDescent="0.25">
      <c r="A346" s="102" t="s">
        <v>860</v>
      </c>
      <c r="B346" s="102" t="s">
        <v>729</v>
      </c>
      <c r="C346" s="136" t="s">
        <v>954</v>
      </c>
      <c r="D346" s="136" t="s">
        <v>954</v>
      </c>
      <c r="F346" s="116" t="str">
        <f t="shared" si="26"/>
        <v/>
      </c>
      <c r="G346" s="116" t="str">
        <f t="shared" si="27"/>
        <v/>
      </c>
    </row>
    <row r="347" spans="1:7" x14ac:dyDescent="0.25">
      <c r="A347" s="102" t="s">
        <v>861</v>
      </c>
      <c r="B347" s="102" t="s">
        <v>731</v>
      </c>
      <c r="C347" s="136" t="s">
        <v>954</v>
      </c>
      <c r="D347" s="136" t="s">
        <v>954</v>
      </c>
      <c r="F347" s="116" t="str">
        <f t="shared" si="26"/>
        <v/>
      </c>
      <c r="G347" s="116" t="str">
        <f t="shared" si="27"/>
        <v/>
      </c>
    </row>
    <row r="348" spans="1:7" x14ac:dyDescent="0.25">
      <c r="A348" s="102" t="s">
        <v>862</v>
      </c>
      <c r="B348" s="102" t="s">
        <v>733</v>
      </c>
      <c r="C348" s="136" t="s">
        <v>954</v>
      </c>
      <c r="D348" s="136" t="s">
        <v>954</v>
      </c>
      <c r="F348" s="116" t="str">
        <f t="shared" si="26"/>
        <v/>
      </c>
      <c r="G348" s="116" t="str">
        <f t="shared" si="27"/>
        <v/>
      </c>
    </row>
    <row r="349" spans="1:7" x14ac:dyDescent="0.25">
      <c r="A349" s="102" t="s">
        <v>863</v>
      </c>
      <c r="B349" s="102" t="s">
        <v>735</v>
      </c>
      <c r="C349" s="136" t="s">
        <v>954</v>
      </c>
      <c r="D349" s="136" t="s">
        <v>954</v>
      </c>
      <c r="F349" s="116" t="str">
        <f t="shared" si="26"/>
        <v/>
      </c>
      <c r="G349" s="116" t="str">
        <f t="shared" si="27"/>
        <v/>
      </c>
    </row>
    <row r="350" spans="1:7" x14ac:dyDescent="0.25">
      <c r="A350" s="102" t="s">
        <v>864</v>
      </c>
      <c r="B350" s="132" t="s">
        <v>96</v>
      </c>
      <c r="C350" s="102">
        <f>SUM(C342:C349)</f>
        <v>0</v>
      </c>
      <c r="D350" s="102">
        <f>SUM(D342:D349)</f>
        <v>0</v>
      </c>
      <c r="F350" s="118">
        <f>SUM(F342:F349)</f>
        <v>0</v>
      </c>
      <c r="G350" s="118">
        <f>SUM(G342:G349)</f>
        <v>0</v>
      </c>
    </row>
    <row r="351" spans="1:7" outlineLevel="1" x14ac:dyDescent="0.25">
      <c r="A351" s="102" t="s">
        <v>865</v>
      </c>
      <c r="B351" s="119" t="s">
        <v>738</v>
      </c>
      <c r="F351" s="116" t="str">
        <f t="shared" ref="F351:F356" si="28">IF($C$350=0,"",IF(C351="[for completion]","",C351/$C$350))</f>
        <v/>
      </c>
      <c r="G351" s="116" t="str">
        <f t="shared" ref="G351:G356" si="29">IF($D$350=0,"",IF(D351="[for completion]","",D351/$D$350))</f>
        <v/>
      </c>
    </row>
    <row r="352" spans="1:7" outlineLevel="1" x14ac:dyDescent="0.25">
      <c r="A352" s="102" t="s">
        <v>866</v>
      </c>
      <c r="B352" s="119" t="s">
        <v>740</v>
      </c>
      <c r="F352" s="116" t="str">
        <f t="shared" si="28"/>
        <v/>
      </c>
      <c r="G352" s="116" t="str">
        <f t="shared" si="29"/>
        <v/>
      </c>
    </row>
    <row r="353" spans="1:7" outlineLevel="1" x14ac:dyDescent="0.25">
      <c r="A353" s="102" t="s">
        <v>867</v>
      </c>
      <c r="B353" s="119" t="s">
        <v>742</v>
      </c>
      <c r="F353" s="116" t="str">
        <f t="shared" si="28"/>
        <v/>
      </c>
      <c r="G353" s="116" t="str">
        <f t="shared" si="29"/>
        <v/>
      </c>
    </row>
    <row r="354" spans="1:7" outlineLevel="1" x14ac:dyDescent="0.25">
      <c r="A354" s="102" t="s">
        <v>868</v>
      </c>
      <c r="B354" s="119" t="s">
        <v>744</v>
      </c>
      <c r="F354" s="116" t="str">
        <f t="shared" si="28"/>
        <v/>
      </c>
      <c r="G354" s="116" t="str">
        <f t="shared" si="29"/>
        <v/>
      </c>
    </row>
    <row r="355" spans="1:7" outlineLevel="1" x14ac:dyDescent="0.25">
      <c r="A355" s="102" t="s">
        <v>869</v>
      </c>
      <c r="B355" s="119" t="s">
        <v>746</v>
      </c>
      <c r="F355" s="116" t="str">
        <f t="shared" si="28"/>
        <v/>
      </c>
      <c r="G355" s="116" t="str">
        <f t="shared" si="29"/>
        <v/>
      </c>
    </row>
    <row r="356" spans="1:7" outlineLevel="1" x14ac:dyDescent="0.25">
      <c r="A356" s="102" t="s">
        <v>870</v>
      </c>
      <c r="B356" s="119" t="s">
        <v>748</v>
      </c>
      <c r="F356" s="116" t="str">
        <f t="shared" si="28"/>
        <v/>
      </c>
      <c r="G356" s="116" t="str">
        <f t="shared" si="29"/>
        <v/>
      </c>
    </row>
    <row r="357" spans="1:7" outlineLevel="1" x14ac:dyDescent="0.25">
      <c r="A357" s="102" t="s">
        <v>871</v>
      </c>
      <c r="B357" s="119"/>
      <c r="F357" s="116"/>
      <c r="G357" s="116"/>
    </row>
    <row r="358" spans="1:7" outlineLevel="1" x14ac:dyDescent="0.25">
      <c r="A358" s="102" t="s">
        <v>872</v>
      </c>
      <c r="B358" s="119"/>
      <c r="F358" s="116"/>
      <c r="G358" s="116"/>
    </row>
    <row r="359" spans="1:7" outlineLevel="1" x14ac:dyDescent="0.25">
      <c r="A359" s="102" t="s">
        <v>873</v>
      </c>
      <c r="B359" s="119"/>
      <c r="F359" s="116"/>
      <c r="G359" s="118"/>
    </row>
    <row r="360" spans="1:7" ht="15" customHeight="1" x14ac:dyDescent="0.25">
      <c r="A360" s="113"/>
      <c r="B360" s="114" t="s">
        <v>874</v>
      </c>
      <c r="C360" s="113" t="s">
        <v>875</v>
      </c>
      <c r="D360" s="113"/>
      <c r="E360" s="113"/>
      <c r="F360" s="113"/>
      <c r="G360" s="115"/>
    </row>
    <row r="361" spans="1:7" x14ac:dyDescent="0.25">
      <c r="A361" s="102" t="s">
        <v>876</v>
      </c>
      <c r="B361" s="123" t="s">
        <v>877</v>
      </c>
      <c r="C361" s="167">
        <f t="shared" ref="C361:C370" si="30">IF(ISNA(VLOOKUP(A361,Tabla_DatosExternos,4,FALSE))=TRUE,0,VLOOKUP(A361,Tabla_DatosExternos,4,FALSE))/100</f>
        <v>0.17190000000000003</v>
      </c>
      <c r="G361" s="102"/>
    </row>
    <row r="362" spans="1:7" x14ac:dyDescent="0.25">
      <c r="A362" s="102" t="s">
        <v>878</v>
      </c>
      <c r="B362" s="123" t="s">
        <v>879</v>
      </c>
      <c r="C362" s="167">
        <f t="shared" si="30"/>
        <v>1.0700000000000001E-2</v>
      </c>
      <c r="G362" s="102"/>
    </row>
    <row r="363" spans="1:7" x14ac:dyDescent="0.25">
      <c r="A363" s="102" t="s">
        <v>880</v>
      </c>
      <c r="B363" s="123" t="s">
        <v>881</v>
      </c>
      <c r="C363" s="167">
        <f t="shared" si="30"/>
        <v>0.15720000000000001</v>
      </c>
      <c r="G363" s="102"/>
    </row>
    <row r="364" spans="1:7" x14ac:dyDescent="0.25">
      <c r="A364" s="102" t="s">
        <v>882</v>
      </c>
      <c r="B364" s="123" t="s">
        <v>883</v>
      </c>
      <c r="C364" s="167">
        <f t="shared" si="30"/>
        <v>1.9900000000000001E-2</v>
      </c>
      <c r="G364" s="102"/>
    </row>
    <row r="365" spans="1:7" x14ac:dyDescent="0.25">
      <c r="A365" s="102" t="s">
        <v>884</v>
      </c>
      <c r="B365" s="123" t="s">
        <v>885</v>
      </c>
      <c r="C365" s="167">
        <f t="shared" si="30"/>
        <v>0.12230000000000001</v>
      </c>
      <c r="G365" s="102"/>
    </row>
    <row r="366" spans="1:7" x14ac:dyDescent="0.25">
      <c r="A366" s="102" t="s">
        <v>886</v>
      </c>
      <c r="B366" s="123" t="s">
        <v>887</v>
      </c>
      <c r="C366" s="170">
        <f t="shared" si="30"/>
        <v>0</v>
      </c>
      <c r="G366" s="102"/>
    </row>
    <row r="367" spans="1:7" x14ac:dyDescent="0.25">
      <c r="A367" s="102" t="s">
        <v>888</v>
      </c>
      <c r="B367" s="123" t="s">
        <v>889</v>
      </c>
      <c r="C367" s="170">
        <f t="shared" si="30"/>
        <v>0</v>
      </c>
      <c r="G367" s="102"/>
    </row>
    <row r="368" spans="1:7" x14ac:dyDescent="0.25">
      <c r="A368" s="102" t="s">
        <v>890</v>
      </c>
      <c r="B368" s="123" t="s">
        <v>891</v>
      </c>
      <c r="C368" s="167">
        <f t="shared" si="30"/>
        <v>2.2700000000000001E-2</v>
      </c>
      <c r="G368" s="102"/>
    </row>
    <row r="369" spans="1:7" x14ac:dyDescent="0.25">
      <c r="A369" s="102" t="s">
        <v>892</v>
      </c>
      <c r="B369" s="123" t="s">
        <v>893</v>
      </c>
      <c r="C369" s="167">
        <f t="shared" si="30"/>
        <v>0.1321</v>
      </c>
      <c r="G369" s="102"/>
    </row>
    <row r="370" spans="1:7" x14ac:dyDescent="0.25">
      <c r="A370" s="102" t="s">
        <v>894</v>
      </c>
      <c r="B370" s="123" t="s">
        <v>94</v>
      </c>
      <c r="C370" s="167">
        <f t="shared" si="30"/>
        <v>0.36310000000000003</v>
      </c>
      <c r="G370" s="102"/>
    </row>
    <row r="371" spans="1:7" outlineLevel="1" x14ac:dyDescent="0.25">
      <c r="A371" s="102" t="s">
        <v>895</v>
      </c>
      <c r="B371" s="119" t="s">
        <v>896</v>
      </c>
      <c r="C371" s="136"/>
      <c r="G371" s="102"/>
    </row>
    <row r="372" spans="1:7" outlineLevel="1" x14ac:dyDescent="0.25">
      <c r="A372" s="102" t="s">
        <v>897</v>
      </c>
      <c r="B372" s="119" t="s">
        <v>98</v>
      </c>
      <c r="C372" s="136"/>
      <c r="G372" s="102"/>
    </row>
    <row r="373" spans="1:7" outlineLevel="1" x14ac:dyDescent="0.25">
      <c r="A373" s="102" t="s">
        <v>898</v>
      </c>
      <c r="B373" s="119" t="s">
        <v>98</v>
      </c>
      <c r="C373" s="136"/>
      <c r="G373" s="102"/>
    </row>
    <row r="374" spans="1:7" outlineLevel="1" x14ac:dyDescent="0.25">
      <c r="A374" s="102" t="s">
        <v>899</v>
      </c>
      <c r="B374" s="119" t="s">
        <v>98</v>
      </c>
      <c r="C374" s="136"/>
      <c r="G374" s="102"/>
    </row>
    <row r="375" spans="1:7" outlineLevel="1" x14ac:dyDescent="0.25">
      <c r="A375" s="102" t="s">
        <v>900</v>
      </c>
      <c r="B375" s="119" t="s">
        <v>98</v>
      </c>
      <c r="C375" s="136"/>
      <c r="G375" s="102"/>
    </row>
    <row r="376" spans="1:7" outlineLevel="1" x14ac:dyDescent="0.25">
      <c r="A376" s="102" t="s">
        <v>901</v>
      </c>
      <c r="B376" s="119" t="s">
        <v>98</v>
      </c>
      <c r="C376" s="136"/>
      <c r="G376" s="102"/>
    </row>
    <row r="377" spans="1:7" outlineLevel="1" x14ac:dyDescent="0.25">
      <c r="A377" s="102" t="s">
        <v>902</v>
      </c>
      <c r="B377" s="119" t="s">
        <v>98</v>
      </c>
      <c r="C377" s="136"/>
      <c r="G377" s="102"/>
    </row>
    <row r="378" spans="1:7" outlineLevel="1" x14ac:dyDescent="0.25">
      <c r="A378" s="102" t="s">
        <v>903</v>
      </c>
      <c r="B378" s="119" t="s">
        <v>98</v>
      </c>
      <c r="C378" s="136"/>
      <c r="G378" s="102"/>
    </row>
    <row r="379" spans="1:7" outlineLevel="1" x14ac:dyDescent="0.25">
      <c r="A379" s="102" t="s">
        <v>904</v>
      </c>
      <c r="B379" s="119" t="s">
        <v>98</v>
      </c>
      <c r="C379" s="136"/>
      <c r="G379" s="102"/>
    </row>
    <row r="380" spans="1:7" outlineLevel="1" x14ac:dyDescent="0.25">
      <c r="A380" s="102" t="s">
        <v>905</v>
      </c>
      <c r="B380" s="119" t="s">
        <v>98</v>
      </c>
      <c r="C380" s="136"/>
      <c r="G380" s="102"/>
    </row>
    <row r="381" spans="1:7" outlineLevel="1" x14ac:dyDescent="0.25">
      <c r="A381" s="102" t="s">
        <v>906</v>
      </c>
      <c r="B381" s="119" t="s">
        <v>98</v>
      </c>
      <c r="C381" s="136"/>
      <c r="G381" s="102"/>
    </row>
    <row r="382" spans="1:7" outlineLevel="1" x14ac:dyDescent="0.25">
      <c r="A382" s="102" t="s">
        <v>907</v>
      </c>
      <c r="B382" s="119" t="s">
        <v>98</v>
      </c>
      <c r="C382" s="136"/>
    </row>
    <row r="383" spans="1:7" outlineLevel="1" x14ac:dyDescent="0.25">
      <c r="A383" s="102" t="s">
        <v>908</v>
      </c>
      <c r="B383" s="119" t="s">
        <v>98</v>
      </c>
      <c r="C383" s="136"/>
    </row>
    <row r="384" spans="1:7" outlineLevel="1" x14ac:dyDescent="0.25">
      <c r="A384" s="102" t="s">
        <v>909</v>
      </c>
      <c r="B384" s="119" t="s">
        <v>98</v>
      </c>
      <c r="C384" s="136"/>
    </row>
    <row r="385" spans="1:3" outlineLevel="1" x14ac:dyDescent="0.25">
      <c r="A385" s="102" t="s">
        <v>910</v>
      </c>
      <c r="B385" s="119" t="s">
        <v>98</v>
      </c>
      <c r="C385" s="136"/>
    </row>
    <row r="386" spans="1:3" outlineLevel="1" x14ac:dyDescent="0.25">
      <c r="A386" s="102" t="s">
        <v>911</v>
      </c>
      <c r="B386" s="119" t="s">
        <v>98</v>
      </c>
      <c r="C386" s="136"/>
    </row>
    <row r="387" spans="1:3" outlineLevel="1" x14ac:dyDescent="0.25">
      <c r="A387" s="102" t="s">
        <v>912</v>
      </c>
      <c r="B387" s="119" t="s">
        <v>98</v>
      </c>
      <c r="C387" s="136"/>
    </row>
    <row r="388" spans="1:3" x14ac:dyDescent="0.25">
      <c r="C388" s="136"/>
    </row>
    <row r="389" spans="1:3" x14ac:dyDescent="0.25">
      <c r="C389" s="136"/>
    </row>
    <row r="390" spans="1:3" x14ac:dyDescent="0.25">
      <c r="C390" s="136"/>
    </row>
    <row r="391" spans="1:3" x14ac:dyDescent="0.25">
      <c r="C391" s="136"/>
    </row>
    <row r="392" spans="1:3" x14ac:dyDescent="0.25">
      <c r="C392" s="136"/>
    </row>
    <row r="393" spans="1:3" x14ac:dyDescent="0.25">
      <c r="C393" s="136"/>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1" customFormat="1" ht="31.5" x14ac:dyDescent="0.25">
      <c r="A1" s="139" t="s">
        <v>916</v>
      </c>
      <c r="B1" s="139"/>
      <c r="C1" s="148" t="s">
        <v>1288</v>
      </c>
      <c r="D1" s="20"/>
      <c r="E1" s="20"/>
      <c r="F1" s="20"/>
      <c r="G1" s="20"/>
      <c r="H1" s="20"/>
      <c r="I1" s="20"/>
      <c r="J1" s="20"/>
      <c r="K1" s="20"/>
      <c r="L1" s="20"/>
      <c r="M1" s="20"/>
    </row>
    <row r="2" spans="1:13" x14ac:dyDescent="0.25">
      <c r="B2" s="23"/>
      <c r="C2" s="23"/>
    </row>
    <row r="3" spans="1:13" x14ac:dyDescent="0.25">
      <c r="A3" s="74" t="s">
        <v>917</v>
      </c>
      <c r="B3" s="75"/>
      <c r="C3" s="23"/>
    </row>
    <row r="4" spans="1:13" x14ac:dyDescent="0.25">
      <c r="C4" s="23"/>
    </row>
    <row r="5" spans="1:13" ht="37.5" x14ac:dyDescent="0.25">
      <c r="A5" s="36" t="s">
        <v>29</v>
      </c>
      <c r="B5" s="36" t="s">
        <v>918</v>
      </c>
      <c r="C5" s="76" t="s">
        <v>1302</v>
      </c>
    </row>
    <row r="6" spans="1:13" x14ac:dyDescent="0.25">
      <c r="A6" s="1" t="s">
        <v>919</v>
      </c>
      <c r="B6" s="39" t="s">
        <v>920</v>
      </c>
      <c r="C6" s="102" t="s">
        <v>1433</v>
      </c>
    </row>
    <row r="7" spans="1:13" x14ac:dyDescent="0.25">
      <c r="A7" s="1" t="s">
        <v>921</v>
      </c>
      <c r="B7" s="39" t="s">
        <v>922</v>
      </c>
      <c r="C7" s="102" t="s">
        <v>1434</v>
      </c>
    </row>
    <row r="8" spans="1:13" x14ac:dyDescent="0.25">
      <c r="A8" s="1" t="s">
        <v>923</v>
      </c>
      <c r="B8" s="39" t="s">
        <v>924</v>
      </c>
      <c r="C8" s="102" t="s">
        <v>1434</v>
      </c>
    </row>
    <row r="9" spans="1:13" x14ac:dyDescent="0.25">
      <c r="A9" s="1" t="s">
        <v>925</v>
      </c>
      <c r="B9" s="39" t="s">
        <v>926</v>
      </c>
      <c r="C9" s="102" t="s">
        <v>1435</v>
      </c>
    </row>
    <row r="10" spans="1:13" ht="44.25" customHeight="1" x14ac:dyDescent="0.25">
      <c r="A10" s="1" t="s">
        <v>927</v>
      </c>
      <c r="B10" s="129" t="s">
        <v>1146</v>
      </c>
      <c r="C10" s="102" t="s">
        <v>1436</v>
      </c>
    </row>
    <row r="11" spans="1:13" ht="54.75" customHeight="1" x14ac:dyDescent="0.25">
      <c r="A11" s="1" t="s">
        <v>928</v>
      </c>
      <c r="B11" s="129" t="s">
        <v>929</v>
      </c>
      <c r="C11" s="102" t="s">
        <v>1437</v>
      </c>
    </row>
    <row r="12" spans="1:13" ht="30" x14ac:dyDescent="0.25">
      <c r="A12" s="1" t="s">
        <v>930</v>
      </c>
      <c r="B12" s="129" t="s">
        <v>931</v>
      </c>
      <c r="C12" s="102" t="s">
        <v>1438</v>
      </c>
    </row>
    <row r="13" spans="1:13" x14ac:dyDescent="0.25">
      <c r="A13" s="1" t="s">
        <v>932</v>
      </c>
      <c r="B13" s="129" t="s">
        <v>933</v>
      </c>
      <c r="C13" s="102"/>
    </row>
    <row r="14" spans="1:13" ht="30" x14ac:dyDescent="0.25">
      <c r="A14" s="1" t="s">
        <v>934</v>
      </c>
      <c r="B14" s="129" t="s">
        <v>935</v>
      </c>
      <c r="C14" s="102"/>
    </row>
    <row r="15" spans="1:13" x14ac:dyDescent="0.25">
      <c r="A15" s="1" t="s">
        <v>936</v>
      </c>
      <c r="B15" s="129" t="s">
        <v>937</v>
      </c>
      <c r="C15" s="102"/>
    </row>
    <row r="16" spans="1:13" ht="30" x14ac:dyDescent="0.25">
      <c r="A16" s="1" t="s">
        <v>938</v>
      </c>
      <c r="B16" s="129" t="s">
        <v>939</v>
      </c>
      <c r="C16" s="102" t="s">
        <v>1439</v>
      </c>
    </row>
    <row r="17" spans="1:3" ht="30" customHeight="1" x14ac:dyDescent="0.25">
      <c r="A17" s="1" t="s">
        <v>940</v>
      </c>
      <c r="B17" s="129" t="s">
        <v>941</v>
      </c>
      <c r="C17" s="102" t="s">
        <v>31</v>
      </c>
    </row>
    <row r="18" spans="1:3" x14ac:dyDescent="0.25">
      <c r="A18" s="1" t="s">
        <v>942</v>
      </c>
      <c r="B18" s="129" t="s">
        <v>943</v>
      </c>
      <c r="C18" s="102" t="s">
        <v>1440</v>
      </c>
    </row>
    <row r="19" spans="1:3" outlineLevel="1" x14ac:dyDescent="0.25">
      <c r="A19" s="1" t="s">
        <v>944</v>
      </c>
      <c r="B19" s="121" t="s">
        <v>945</v>
      </c>
      <c r="C19" s="102"/>
    </row>
    <row r="20" spans="1:3" outlineLevel="1" x14ac:dyDescent="0.25">
      <c r="A20" s="1" t="s">
        <v>946</v>
      </c>
      <c r="B20" s="73"/>
      <c r="C20" s="102"/>
    </row>
    <row r="21" spans="1:3" outlineLevel="1" x14ac:dyDescent="0.25">
      <c r="A21" s="1" t="s">
        <v>947</v>
      </c>
      <c r="B21" s="73"/>
      <c r="C21" s="102"/>
    </row>
    <row r="22" spans="1:3" outlineLevel="1" x14ac:dyDescent="0.25">
      <c r="A22" s="1" t="s">
        <v>948</v>
      </c>
      <c r="B22" s="73"/>
      <c r="C22" s="102"/>
    </row>
    <row r="23" spans="1:3" outlineLevel="1" x14ac:dyDescent="0.25">
      <c r="A23" s="1" t="s">
        <v>949</v>
      </c>
      <c r="B23" s="73"/>
      <c r="C23" s="102"/>
    </row>
    <row r="24" spans="1:3" ht="18.75" x14ac:dyDescent="0.25">
      <c r="A24" s="36"/>
      <c r="B24" s="36" t="s">
        <v>950</v>
      </c>
      <c r="C24" s="76" t="s">
        <v>951</v>
      </c>
    </row>
    <row r="25" spans="1:3" x14ac:dyDescent="0.25">
      <c r="A25" s="1" t="s">
        <v>952</v>
      </c>
      <c r="B25" s="43" t="s">
        <v>953</v>
      </c>
      <c r="C25" s="25" t="s">
        <v>954</v>
      </c>
    </row>
    <row r="26" spans="1:3" x14ac:dyDescent="0.25">
      <c r="A26" s="1" t="s">
        <v>955</v>
      </c>
      <c r="B26" s="43" t="s">
        <v>956</v>
      </c>
      <c r="C26" s="25" t="s">
        <v>957</v>
      </c>
    </row>
    <row r="27" spans="1:3" x14ac:dyDescent="0.25">
      <c r="A27" s="1" t="s">
        <v>958</v>
      </c>
      <c r="B27" s="43" t="s">
        <v>959</v>
      </c>
      <c r="C27" s="25" t="s">
        <v>960</v>
      </c>
    </row>
    <row r="28" spans="1:3" outlineLevel="1" x14ac:dyDescent="0.25">
      <c r="A28" s="1" t="s">
        <v>961</v>
      </c>
      <c r="B28" s="42"/>
      <c r="C28" s="25"/>
    </row>
    <row r="29" spans="1:3" outlineLevel="1" x14ac:dyDescent="0.25">
      <c r="A29" s="1" t="s">
        <v>962</v>
      </c>
      <c r="B29" s="42"/>
      <c r="C29" s="25"/>
    </row>
    <row r="30" spans="1:3" outlineLevel="1" x14ac:dyDescent="0.25">
      <c r="A30" s="1" t="s">
        <v>1287</v>
      </c>
      <c r="B30" s="43"/>
      <c r="C30" s="25"/>
    </row>
    <row r="31" spans="1:3" ht="18.75" x14ac:dyDescent="0.25">
      <c r="A31" s="36"/>
      <c r="B31" s="36" t="s">
        <v>963</v>
      </c>
      <c r="C31" s="76" t="s">
        <v>1302</v>
      </c>
    </row>
    <row r="32" spans="1:3" x14ac:dyDescent="0.25">
      <c r="A32" s="1" t="s">
        <v>964</v>
      </c>
      <c r="B32" s="39" t="s">
        <v>965</v>
      </c>
      <c r="C32" s="102" t="s">
        <v>31</v>
      </c>
    </row>
    <row r="33" spans="1:2" x14ac:dyDescent="0.25">
      <c r="A33" s="1" t="s">
        <v>966</v>
      </c>
      <c r="B33" s="42"/>
    </row>
    <row r="34" spans="1:2" x14ac:dyDescent="0.25">
      <c r="A34" s="1" t="s">
        <v>967</v>
      </c>
      <c r="B34" s="42"/>
    </row>
    <row r="35" spans="1:2" x14ac:dyDescent="0.25">
      <c r="A35" s="1" t="s">
        <v>968</v>
      </c>
      <c r="B35" s="42"/>
    </row>
    <row r="36" spans="1:2" x14ac:dyDescent="0.25">
      <c r="A36" s="1" t="s">
        <v>969</v>
      </c>
      <c r="B36" s="42"/>
    </row>
    <row r="37" spans="1:2" x14ac:dyDescent="0.25">
      <c r="A37" s="1" t="s">
        <v>970</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Formulas="1"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971</v>
      </c>
    </row>
    <row r="3" spans="1:1" x14ac:dyDescent="0.25">
      <c r="A3" s="79"/>
    </row>
    <row r="4" spans="1:1" ht="34.5" x14ac:dyDescent="0.25">
      <c r="A4" s="80" t="s">
        <v>972</v>
      </c>
    </row>
    <row r="5" spans="1:1" ht="34.5" x14ac:dyDescent="0.25">
      <c r="A5" s="80" t="s">
        <v>973</v>
      </c>
    </row>
    <row r="6" spans="1:1" ht="34.5" x14ac:dyDescent="0.25">
      <c r="A6" s="80" t="s">
        <v>974</v>
      </c>
    </row>
    <row r="7" spans="1:1" ht="17.25" x14ac:dyDescent="0.25">
      <c r="A7" s="80"/>
    </row>
    <row r="8" spans="1:1" ht="18.75" x14ac:dyDescent="0.25">
      <c r="A8" s="81" t="s">
        <v>975</v>
      </c>
    </row>
    <row r="9" spans="1:1" ht="34.5" x14ac:dyDescent="0.3">
      <c r="A9" s="90" t="s">
        <v>1138</v>
      </c>
    </row>
    <row r="10" spans="1:1" ht="69" x14ac:dyDescent="0.25">
      <c r="A10" s="83" t="s">
        <v>976</v>
      </c>
    </row>
    <row r="11" spans="1:1" ht="34.5" x14ac:dyDescent="0.25">
      <c r="A11" s="83" t="s">
        <v>977</v>
      </c>
    </row>
    <row r="12" spans="1:1" ht="17.25" x14ac:dyDescent="0.25">
      <c r="A12" s="83" t="s">
        <v>978</v>
      </c>
    </row>
    <row r="13" spans="1:1" ht="17.25" x14ac:dyDescent="0.25">
      <c r="A13" s="83" t="s">
        <v>979</v>
      </c>
    </row>
    <row r="14" spans="1:1" ht="34.5" x14ac:dyDescent="0.25">
      <c r="A14" s="83" t="s">
        <v>980</v>
      </c>
    </row>
    <row r="15" spans="1:1" ht="17.25" x14ac:dyDescent="0.25">
      <c r="A15" s="83"/>
    </row>
    <row r="16" spans="1:1" ht="18.75" x14ac:dyDescent="0.25">
      <c r="A16" s="81" t="s">
        <v>981</v>
      </c>
    </row>
    <row r="17" spans="1:1" ht="17.25" x14ac:dyDescent="0.25">
      <c r="A17" s="84" t="s">
        <v>982</v>
      </c>
    </row>
    <row r="18" spans="1:1" ht="34.5" x14ac:dyDescent="0.25">
      <c r="A18" s="85" t="s">
        <v>983</v>
      </c>
    </row>
    <row r="19" spans="1:1" ht="34.5" x14ac:dyDescent="0.25">
      <c r="A19" s="85" t="s">
        <v>984</v>
      </c>
    </row>
    <row r="20" spans="1:1" ht="51.75" x14ac:dyDescent="0.25">
      <c r="A20" s="85" t="s">
        <v>985</v>
      </c>
    </row>
    <row r="21" spans="1:1" ht="86.25" x14ac:dyDescent="0.25">
      <c r="A21" s="85" t="s">
        <v>986</v>
      </c>
    </row>
    <row r="22" spans="1:1" ht="51.75" x14ac:dyDescent="0.25">
      <c r="A22" s="85" t="s">
        <v>987</v>
      </c>
    </row>
    <row r="23" spans="1:1" ht="34.5" x14ac:dyDescent="0.25">
      <c r="A23" s="85" t="s">
        <v>988</v>
      </c>
    </row>
    <row r="24" spans="1:1" ht="17.25" x14ac:dyDescent="0.25">
      <c r="A24" s="85" t="s">
        <v>989</v>
      </c>
    </row>
    <row r="25" spans="1:1" ht="17.25" x14ac:dyDescent="0.25">
      <c r="A25" s="84" t="s">
        <v>990</v>
      </c>
    </row>
    <row r="26" spans="1:1" ht="51.75" x14ac:dyDescent="0.3">
      <c r="A26" s="86" t="s">
        <v>991</v>
      </c>
    </row>
    <row r="27" spans="1:1" ht="17.25" x14ac:dyDescent="0.3">
      <c r="A27" s="86" t="s">
        <v>992</v>
      </c>
    </row>
    <row r="28" spans="1:1" ht="17.25" x14ac:dyDescent="0.25">
      <c r="A28" s="84" t="s">
        <v>993</v>
      </c>
    </row>
    <row r="29" spans="1:1" ht="34.5" x14ac:dyDescent="0.25">
      <c r="A29" s="85" t="s">
        <v>994</v>
      </c>
    </row>
    <row r="30" spans="1:1" ht="34.5" x14ac:dyDescent="0.25">
      <c r="A30" s="85" t="s">
        <v>995</v>
      </c>
    </row>
    <row r="31" spans="1:1" ht="34.5" x14ac:dyDescent="0.25">
      <c r="A31" s="85" t="s">
        <v>996</v>
      </c>
    </row>
    <row r="32" spans="1:1" ht="34.5" x14ac:dyDescent="0.25">
      <c r="A32" s="85" t="s">
        <v>997</v>
      </c>
    </row>
    <row r="33" spans="1:1" ht="17.25" x14ac:dyDescent="0.25">
      <c r="A33" s="85"/>
    </row>
    <row r="34" spans="1:1" ht="18.75" x14ac:dyDescent="0.25">
      <c r="A34" s="81" t="s">
        <v>998</v>
      </c>
    </row>
    <row r="35" spans="1:1" ht="17.25" x14ac:dyDescent="0.25">
      <c r="A35" s="84" t="s">
        <v>999</v>
      </c>
    </row>
    <row r="36" spans="1:1" ht="34.5" x14ac:dyDescent="0.25">
      <c r="A36" s="85" t="s">
        <v>1000</v>
      </c>
    </row>
    <row r="37" spans="1:1" ht="34.5" x14ac:dyDescent="0.25">
      <c r="A37" s="85" t="s">
        <v>1001</v>
      </c>
    </row>
    <row r="38" spans="1:1" ht="34.5" x14ac:dyDescent="0.25">
      <c r="A38" s="85" t="s">
        <v>1002</v>
      </c>
    </row>
    <row r="39" spans="1:1" ht="17.25" x14ac:dyDescent="0.25">
      <c r="A39" s="85" t="s">
        <v>1003</v>
      </c>
    </row>
    <row r="40" spans="1:1" ht="17.25" x14ac:dyDescent="0.25">
      <c r="A40" s="85" t="s">
        <v>1004</v>
      </c>
    </row>
    <row r="41" spans="1:1" ht="17.25" x14ac:dyDescent="0.25">
      <c r="A41" s="84" t="s">
        <v>1005</v>
      </c>
    </row>
    <row r="42" spans="1:1" ht="17.25" x14ac:dyDescent="0.25">
      <c r="A42" s="85" t="s">
        <v>1006</v>
      </c>
    </row>
    <row r="43" spans="1:1" ht="17.25" x14ac:dyDescent="0.3">
      <c r="A43" s="86" t="s">
        <v>1007</v>
      </c>
    </row>
    <row r="44" spans="1:1" ht="17.25" x14ac:dyDescent="0.25">
      <c r="A44" s="84" t="s">
        <v>1008</v>
      </c>
    </row>
    <row r="45" spans="1:1" ht="34.5" x14ac:dyDescent="0.3">
      <c r="A45" s="86" t="s">
        <v>1009</v>
      </c>
    </row>
    <row r="46" spans="1:1" ht="34.5" x14ac:dyDescent="0.25">
      <c r="A46" s="85" t="s">
        <v>1010</v>
      </c>
    </row>
    <row r="47" spans="1:1" ht="34.5" x14ac:dyDescent="0.25">
      <c r="A47" s="85" t="s">
        <v>1011</v>
      </c>
    </row>
    <row r="48" spans="1:1" ht="17.25" x14ac:dyDescent="0.25">
      <c r="A48" s="85" t="s">
        <v>1012</v>
      </c>
    </row>
    <row r="49" spans="1:1" ht="17.25" x14ac:dyDescent="0.3">
      <c r="A49" s="86" t="s">
        <v>1013</v>
      </c>
    </row>
    <row r="50" spans="1:1" ht="17.25" x14ac:dyDescent="0.25">
      <c r="A50" s="84" t="s">
        <v>1014</v>
      </c>
    </row>
    <row r="51" spans="1:1" ht="34.5" x14ac:dyDescent="0.3">
      <c r="A51" s="86" t="s">
        <v>1015</v>
      </c>
    </row>
    <row r="52" spans="1:1" ht="17.25" x14ac:dyDescent="0.25">
      <c r="A52" s="85" t="s">
        <v>1016</v>
      </c>
    </row>
    <row r="53" spans="1:1" ht="34.5" x14ac:dyDescent="0.3">
      <c r="A53" s="86" t="s">
        <v>1017</v>
      </c>
    </row>
    <row r="54" spans="1:1" ht="17.25" x14ac:dyDescent="0.25">
      <c r="A54" s="84" t="s">
        <v>1018</v>
      </c>
    </row>
    <row r="55" spans="1:1" ht="17.25" x14ac:dyDescent="0.3">
      <c r="A55" s="86" t="s">
        <v>1019</v>
      </c>
    </row>
    <row r="56" spans="1:1" ht="34.5" x14ac:dyDescent="0.25">
      <c r="A56" s="85" t="s">
        <v>1020</v>
      </c>
    </row>
    <row r="57" spans="1:1" ht="17.25" x14ac:dyDescent="0.25">
      <c r="A57" s="85" t="s">
        <v>1021</v>
      </c>
    </row>
    <row r="58" spans="1:1" ht="17.25" x14ac:dyDescent="0.25">
      <c r="A58" s="85" t="s">
        <v>1022</v>
      </c>
    </row>
    <row r="59" spans="1:1" ht="17.25" x14ac:dyDescent="0.25">
      <c r="A59" s="84" t="s">
        <v>1023</v>
      </c>
    </row>
    <row r="60" spans="1:1" ht="17.25" x14ac:dyDescent="0.25">
      <c r="A60" s="85" t="s">
        <v>1024</v>
      </c>
    </row>
    <row r="61" spans="1:1" ht="17.25" x14ac:dyDescent="0.25">
      <c r="A61" s="87"/>
    </row>
    <row r="62" spans="1:1" ht="18.75" x14ac:dyDescent="0.25">
      <c r="A62" s="81" t="s">
        <v>1025</v>
      </c>
    </row>
    <row r="63" spans="1:1" ht="17.25" x14ac:dyDescent="0.25">
      <c r="A63" s="84" t="s">
        <v>1026</v>
      </c>
    </row>
    <row r="64" spans="1:1" ht="34.5" x14ac:dyDescent="0.25">
      <c r="A64" s="85" t="s">
        <v>1027</v>
      </c>
    </row>
    <row r="65" spans="1:1" ht="17.25" x14ac:dyDescent="0.25">
      <c r="A65" s="85" t="s">
        <v>1028</v>
      </c>
    </row>
    <row r="66" spans="1:1" ht="34.5" x14ac:dyDescent="0.25">
      <c r="A66" s="83" t="s">
        <v>1029</v>
      </c>
    </row>
    <row r="67" spans="1:1" ht="34.5" x14ac:dyDescent="0.25">
      <c r="A67" s="83" t="s">
        <v>1030</v>
      </c>
    </row>
    <row r="68" spans="1:1" ht="34.5" x14ac:dyDescent="0.25">
      <c r="A68" s="83" t="s">
        <v>1031</v>
      </c>
    </row>
    <row r="69" spans="1:1" ht="17.25" x14ac:dyDescent="0.25">
      <c r="A69" s="88" t="s">
        <v>1032</v>
      </c>
    </row>
    <row r="70" spans="1:1" ht="51.75" x14ac:dyDescent="0.25">
      <c r="A70" s="83" t="s">
        <v>1033</v>
      </c>
    </row>
    <row r="71" spans="1:1" ht="17.25" x14ac:dyDescent="0.25">
      <c r="A71" s="83" t="s">
        <v>1034</v>
      </c>
    </row>
    <row r="72" spans="1:1" ht="17.25" x14ac:dyDescent="0.25">
      <c r="A72" s="88" t="s">
        <v>1035</v>
      </c>
    </row>
    <row r="73" spans="1:1" ht="17.25" x14ac:dyDescent="0.25">
      <c r="A73" s="83" t="s">
        <v>1036</v>
      </c>
    </row>
    <row r="74" spans="1:1" ht="17.25" x14ac:dyDescent="0.25">
      <c r="A74" s="88" t="s">
        <v>1037</v>
      </c>
    </row>
    <row r="75" spans="1:1" ht="34.5" x14ac:dyDescent="0.25">
      <c r="A75" s="83" t="s">
        <v>1038</v>
      </c>
    </row>
    <row r="76" spans="1:1" ht="17.25" x14ac:dyDescent="0.25">
      <c r="A76" s="83" t="s">
        <v>1039</v>
      </c>
    </row>
    <row r="77" spans="1:1" ht="51.75" x14ac:dyDescent="0.25">
      <c r="A77" s="83" t="s">
        <v>1040</v>
      </c>
    </row>
    <row r="78" spans="1:1" ht="17.25" x14ac:dyDescent="0.25">
      <c r="A78" s="88" t="s">
        <v>1041</v>
      </c>
    </row>
    <row r="79" spans="1:1" ht="17.25" x14ac:dyDescent="0.3">
      <c r="A79" s="82" t="s">
        <v>1042</v>
      </c>
    </row>
    <row r="80" spans="1:1" ht="17.25" x14ac:dyDescent="0.25">
      <c r="A80" s="88" t="s">
        <v>1043</v>
      </c>
    </row>
    <row r="81" spans="1:1" ht="34.5" x14ac:dyDescent="0.25">
      <c r="A81" s="83" t="s">
        <v>1044</v>
      </c>
    </row>
    <row r="82" spans="1:1" ht="34.5" x14ac:dyDescent="0.25">
      <c r="A82" s="83" t="s">
        <v>1045</v>
      </c>
    </row>
    <row r="83" spans="1:1" ht="34.5" x14ac:dyDescent="0.25">
      <c r="A83" s="83" t="s">
        <v>1046</v>
      </c>
    </row>
    <row r="84" spans="1:1" ht="34.5" x14ac:dyDescent="0.25">
      <c r="A84" s="83" t="s">
        <v>1047</v>
      </c>
    </row>
    <row r="85" spans="1:1" ht="34.5" x14ac:dyDescent="0.25">
      <c r="A85" s="83" t="s">
        <v>1048</v>
      </c>
    </row>
    <row r="86" spans="1:1" ht="17.25" x14ac:dyDescent="0.25">
      <c r="A86" s="88" t="s">
        <v>1049</v>
      </c>
    </row>
    <row r="87" spans="1:1" ht="17.25" x14ac:dyDescent="0.25">
      <c r="A87" s="83" t="s">
        <v>1050</v>
      </c>
    </row>
    <row r="88" spans="1:1" ht="34.5" x14ac:dyDescent="0.25">
      <c r="A88" s="83" t="s">
        <v>1051</v>
      </c>
    </row>
    <row r="89" spans="1:1" ht="17.25" x14ac:dyDescent="0.25">
      <c r="A89" s="88" t="s">
        <v>1052</v>
      </c>
    </row>
    <row r="90" spans="1:1" ht="34.5" x14ac:dyDescent="0.25">
      <c r="A90" s="83" t="s">
        <v>1053</v>
      </c>
    </row>
    <row r="91" spans="1:1" ht="17.25" x14ac:dyDescent="0.25">
      <c r="A91" s="88" t="s">
        <v>1054</v>
      </c>
    </row>
    <row r="92" spans="1:1" ht="17.25" x14ac:dyDescent="0.3">
      <c r="A92" s="82" t="s">
        <v>1055</v>
      </c>
    </row>
    <row r="93" spans="1:1" ht="17.25" x14ac:dyDescent="0.25">
      <c r="A93" s="83" t="s">
        <v>1056</v>
      </c>
    </row>
    <row r="94" spans="1:1" ht="17.25" x14ac:dyDescent="0.25">
      <c r="A94" s="83"/>
    </row>
    <row r="95" spans="1:1" ht="18.75" x14ac:dyDescent="0.25">
      <c r="A95" s="81" t="s">
        <v>1057</v>
      </c>
    </row>
    <row r="96" spans="1:1" ht="34.5" x14ac:dyDescent="0.3">
      <c r="A96" s="82" t="s">
        <v>1058</v>
      </c>
    </row>
    <row r="97" spans="1:1" ht="17.25" x14ac:dyDescent="0.3">
      <c r="A97" s="82" t="s">
        <v>1059</v>
      </c>
    </row>
    <row r="98" spans="1:1" ht="17.25" x14ac:dyDescent="0.25">
      <c r="A98" s="88" t="s">
        <v>1060</v>
      </c>
    </row>
    <row r="99" spans="1:1" ht="17.25" x14ac:dyDescent="0.25">
      <c r="A99" s="80" t="s">
        <v>1061</v>
      </c>
    </row>
    <row r="100" spans="1:1" ht="17.25" x14ac:dyDescent="0.25">
      <c r="A100" s="83" t="s">
        <v>1062</v>
      </c>
    </row>
    <row r="101" spans="1:1" ht="17.25" x14ac:dyDescent="0.25">
      <c r="A101" s="83" t="s">
        <v>1063</v>
      </c>
    </row>
    <row r="102" spans="1:1" ht="17.25" x14ac:dyDescent="0.25">
      <c r="A102" s="83" t="s">
        <v>1064</v>
      </c>
    </row>
    <row r="103" spans="1:1" ht="17.25" x14ac:dyDescent="0.25">
      <c r="A103" s="83" t="s">
        <v>1065</v>
      </c>
    </row>
    <row r="104" spans="1:1" ht="34.5" x14ac:dyDescent="0.25">
      <c r="A104" s="83" t="s">
        <v>1066</v>
      </c>
    </row>
    <row r="105" spans="1:1" ht="17.25" x14ac:dyDescent="0.25">
      <c r="A105" s="80" t="s">
        <v>1067</v>
      </c>
    </row>
    <row r="106" spans="1:1" ht="17.25" x14ac:dyDescent="0.25">
      <c r="A106" s="83" t="s">
        <v>1068</v>
      </c>
    </row>
    <row r="107" spans="1:1" ht="17.25" x14ac:dyDescent="0.25">
      <c r="A107" s="83" t="s">
        <v>1069</v>
      </c>
    </row>
    <row r="108" spans="1:1" ht="17.25" x14ac:dyDescent="0.25">
      <c r="A108" s="83" t="s">
        <v>1070</v>
      </c>
    </row>
    <row r="109" spans="1:1" ht="17.25" x14ac:dyDescent="0.25">
      <c r="A109" s="83" t="s">
        <v>1071</v>
      </c>
    </row>
    <row r="110" spans="1:1" ht="17.25" x14ac:dyDescent="0.25">
      <c r="A110" s="83" t="s">
        <v>1072</v>
      </c>
    </row>
    <row r="111" spans="1:1" ht="17.25" x14ac:dyDescent="0.25">
      <c r="A111" s="83" t="s">
        <v>1073</v>
      </c>
    </row>
    <row r="112" spans="1:1" ht="17.25" x14ac:dyDescent="0.25">
      <c r="A112" s="88" t="s">
        <v>1074</v>
      </c>
    </row>
    <row r="113" spans="1:1" ht="17.25" x14ac:dyDescent="0.25">
      <c r="A113" s="83" t="s">
        <v>1075</v>
      </c>
    </row>
    <row r="114" spans="1:1" ht="17.25" x14ac:dyDescent="0.25">
      <c r="A114" s="80" t="s">
        <v>1076</v>
      </c>
    </row>
    <row r="115" spans="1:1" ht="17.25" x14ac:dyDescent="0.25">
      <c r="A115" s="83" t="s">
        <v>1077</v>
      </c>
    </row>
    <row r="116" spans="1:1" ht="17.25" x14ac:dyDescent="0.25">
      <c r="A116" s="83" t="s">
        <v>1078</v>
      </c>
    </row>
    <row r="117" spans="1:1" ht="17.25" x14ac:dyDescent="0.25">
      <c r="A117" s="80" t="s">
        <v>1079</v>
      </c>
    </row>
    <row r="118" spans="1:1" ht="17.25" x14ac:dyDescent="0.25">
      <c r="A118" s="83" t="s">
        <v>1080</v>
      </c>
    </row>
    <row r="119" spans="1:1" ht="17.25" x14ac:dyDescent="0.25">
      <c r="A119" s="83" t="s">
        <v>1081</v>
      </c>
    </row>
    <row r="120" spans="1:1" ht="17.25" x14ac:dyDescent="0.25">
      <c r="A120" s="83" t="s">
        <v>1082</v>
      </c>
    </row>
    <row r="121" spans="1:1" ht="17.25" x14ac:dyDescent="0.25">
      <c r="A121" s="88" t="s">
        <v>1083</v>
      </c>
    </row>
    <row r="122" spans="1:1" ht="17.25" x14ac:dyDescent="0.25">
      <c r="A122" s="80" t="s">
        <v>1084</v>
      </c>
    </row>
    <row r="123" spans="1:1" ht="17.25" x14ac:dyDescent="0.25">
      <c r="A123" s="80" t="s">
        <v>1085</v>
      </c>
    </row>
    <row r="124" spans="1:1" ht="17.25" x14ac:dyDescent="0.25">
      <c r="A124" s="83" t="s">
        <v>1086</v>
      </c>
    </row>
    <row r="125" spans="1:1" ht="17.25" x14ac:dyDescent="0.25">
      <c r="A125" s="83" t="s">
        <v>1087</v>
      </c>
    </row>
    <row r="126" spans="1:1" ht="17.25" x14ac:dyDescent="0.25">
      <c r="A126" s="83" t="s">
        <v>1088</v>
      </c>
    </row>
    <row r="127" spans="1:1" ht="17.25" x14ac:dyDescent="0.25">
      <c r="A127" s="83" t="s">
        <v>1089</v>
      </c>
    </row>
    <row r="128" spans="1:1" ht="17.25" x14ac:dyDescent="0.25">
      <c r="A128" s="83" t="s">
        <v>1090</v>
      </c>
    </row>
    <row r="129" spans="1:1" ht="17.25" x14ac:dyDescent="0.25">
      <c r="A129" s="88" t="s">
        <v>1091</v>
      </c>
    </row>
    <row r="130" spans="1:1" ht="34.5" x14ac:dyDescent="0.25">
      <c r="A130" s="83" t="s">
        <v>1092</v>
      </c>
    </row>
    <row r="131" spans="1:1" ht="69" x14ac:dyDescent="0.25">
      <c r="A131" s="83" t="s">
        <v>1093</v>
      </c>
    </row>
    <row r="132" spans="1:1" ht="34.5" x14ac:dyDescent="0.25">
      <c r="A132" s="83" t="s">
        <v>1094</v>
      </c>
    </row>
    <row r="133" spans="1:1" ht="17.25" x14ac:dyDescent="0.25">
      <c r="A133" s="88" t="s">
        <v>1095</v>
      </c>
    </row>
    <row r="134" spans="1:1" ht="34.5" x14ac:dyDescent="0.25">
      <c r="A134" s="80" t="s">
        <v>1096</v>
      </c>
    </row>
    <row r="135" spans="1:1" ht="17.25" x14ac:dyDescent="0.25">
      <c r="A135" s="80"/>
    </row>
    <row r="136" spans="1:1" ht="18.75" x14ac:dyDescent="0.25">
      <c r="A136" s="81" t="s">
        <v>1097</v>
      </c>
    </row>
    <row r="137" spans="1:1" ht="17.25" x14ac:dyDescent="0.25">
      <c r="A137" s="83" t="s">
        <v>1098</v>
      </c>
    </row>
    <row r="138" spans="1:1" ht="34.5" x14ac:dyDescent="0.25">
      <c r="A138" s="85" t="s">
        <v>1099</v>
      </c>
    </row>
    <row r="139" spans="1:1" ht="34.5" x14ac:dyDescent="0.25">
      <c r="A139" s="85" t="s">
        <v>1100</v>
      </c>
    </row>
    <row r="140" spans="1:1" ht="17.25" x14ac:dyDescent="0.25">
      <c r="A140" s="84" t="s">
        <v>1101</v>
      </c>
    </row>
    <row r="141" spans="1:1" ht="17.25" x14ac:dyDescent="0.25">
      <c r="A141" s="89" t="s">
        <v>1102</v>
      </c>
    </row>
    <row r="142" spans="1:1" ht="34.5" x14ac:dyDescent="0.3">
      <c r="A142" s="86" t="s">
        <v>1103</v>
      </c>
    </row>
    <row r="143" spans="1:1" ht="17.25" x14ac:dyDescent="0.25">
      <c r="A143" s="85" t="s">
        <v>1104</v>
      </c>
    </row>
    <row r="144" spans="1:1" ht="17.25" x14ac:dyDescent="0.25">
      <c r="A144" s="85" t="s">
        <v>1105</v>
      </c>
    </row>
    <row r="145" spans="1:1" ht="17.25" x14ac:dyDescent="0.25">
      <c r="A145" s="89" t="s">
        <v>1106</v>
      </c>
    </row>
    <row r="146" spans="1:1" ht="17.25" x14ac:dyDescent="0.25">
      <c r="A146" s="84" t="s">
        <v>1107</v>
      </c>
    </row>
    <row r="147" spans="1:1" ht="17.25" x14ac:dyDescent="0.25">
      <c r="A147" s="89" t="s">
        <v>1108</v>
      </c>
    </row>
    <row r="148" spans="1:1" ht="17.25" x14ac:dyDescent="0.25">
      <c r="A148" s="85" t="s">
        <v>1109</v>
      </c>
    </row>
    <row r="149" spans="1:1" ht="17.25" x14ac:dyDescent="0.25">
      <c r="A149" s="85" t="s">
        <v>1110</v>
      </c>
    </row>
    <row r="150" spans="1:1" ht="17.25" x14ac:dyDescent="0.25">
      <c r="A150" s="85" t="s">
        <v>1111</v>
      </c>
    </row>
    <row r="151" spans="1:1" ht="34.5" x14ac:dyDescent="0.25">
      <c r="A151" s="89" t="s">
        <v>1112</v>
      </c>
    </row>
    <row r="152" spans="1:1" ht="17.25" x14ac:dyDescent="0.25">
      <c r="A152" s="84" t="s">
        <v>1113</v>
      </c>
    </row>
    <row r="153" spans="1:1" ht="17.25" x14ac:dyDescent="0.25">
      <c r="A153" s="85" t="s">
        <v>1114</v>
      </c>
    </row>
    <row r="154" spans="1:1" ht="17.25" x14ac:dyDescent="0.25">
      <c r="A154" s="85" t="s">
        <v>1115</v>
      </c>
    </row>
    <row r="155" spans="1:1" ht="17.25" x14ac:dyDescent="0.25">
      <c r="A155" s="85" t="s">
        <v>1116</v>
      </c>
    </row>
    <row r="156" spans="1:1" ht="17.25" x14ac:dyDescent="0.25">
      <c r="A156" s="85" t="s">
        <v>1117</v>
      </c>
    </row>
    <row r="157" spans="1:1" ht="34.5" x14ac:dyDescent="0.25">
      <c r="A157" s="85" t="s">
        <v>1118</v>
      </c>
    </row>
    <row r="158" spans="1:1" ht="34.5" x14ac:dyDescent="0.25">
      <c r="A158" s="85" t="s">
        <v>1119</v>
      </c>
    </row>
    <row r="159" spans="1:1" ht="17.25" x14ac:dyDescent="0.25">
      <c r="A159" s="84" t="s">
        <v>1120</v>
      </c>
    </row>
    <row r="160" spans="1:1" ht="34.5" x14ac:dyDescent="0.25">
      <c r="A160" s="85" t="s">
        <v>1121</v>
      </c>
    </row>
    <row r="161" spans="1:1" ht="34.5" x14ac:dyDescent="0.25">
      <c r="A161" s="85" t="s">
        <v>1122</v>
      </c>
    </row>
    <row r="162" spans="1:1" ht="17.25" x14ac:dyDescent="0.25">
      <c r="A162" s="85" t="s">
        <v>1123</v>
      </c>
    </row>
    <row r="163" spans="1:1" ht="17.25" x14ac:dyDescent="0.25">
      <c r="A163" s="84" t="s">
        <v>1124</v>
      </c>
    </row>
    <row r="164" spans="1:1" ht="34.5" x14ac:dyDescent="0.3">
      <c r="A164" s="91" t="s">
        <v>1139</v>
      </c>
    </row>
    <row r="165" spans="1:1" ht="34.5" x14ac:dyDescent="0.25">
      <c r="A165" s="85" t="s">
        <v>1125</v>
      </c>
    </row>
    <row r="166" spans="1:1" ht="17.25" x14ac:dyDescent="0.25">
      <c r="A166" s="84" t="s">
        <v>1126</v>
      </c>
    </row>
    <row r="167" spans="1:1" ht="17.25" x14ac:dyDescent="0.25">
      <c r="A167" s="85" t="s">
        <v>1127</v>
      </c>
    </row>
    <row r="168" spans="1:1" ht="17.25" x14ac:dyDescent="0.25">
      <c r="A168" s="84" t="s">
        <v>1128</v>
      </c>
    </row>
    <row r="169" spans="1:1" ht="17.25" x14ac:dyDescent="0.3">
      <c r="A169" s="86" t="s">
        <v>1129</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25" customWidth="1"/>
    <col min="2" max="2" width="30.140625" style="25" bestFit="1" customWidth="1"/>
    <col min="3" max="3" width="68.140625" style="25" bestFit="1" customWidth="1"/>
    <col min="4"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x14ac:dyDescent="0.25">
      <c r="A1" s="191" t="s">
        <v>1257</v>
      </c>
      <c r="B1" s="191"/>
    </row>
    <row r="2" spans="1:13" ht="31.5" x14ac:dyDescent="0.25">
      <c r="A2" s="139" t="s">
        <v>1256</v>
      </c>
      <c r="B2" s="139"/>
      <c r="C2" s="23"/>
      <c r="D2" s="23"/>
      <c r="E2" s="23"/>
      <c r="F2" s="148" t="s">
        <v>1288</v>
      </c>
      <c r="G2" s="57"/>
      <c r="H2" s="23"/>
      <c r="I2" s="22"/>
      <c r="J2" s="23"/>
      <c r="K2" s="23"/>
      <c r="L2" s="23"/>
      <c r="M2" s="23"/>
    </row>
    <row r="3" spans="1:13" ht="15.75" thickBot="1" x14ac:dyDescent="0.3">
      <c r="A3" s="23"/>
      <c r="B3" s="24"/>
      <c r="C3" s="24"/>
      <c r="D3" s="23"/>
      <c r="E3" s="23"/>
      <c r="F3" s="23"/>
      <c r="G3" s="23"/>
      <c r="H3" s="23"/>
      <c r="L3" s="23"/>
      <c r="M3" s="23"/>
    </row>
    <row r="4" spans="1:13" ht="38.25" thickBot="1" x14ac:dyDescent="0.3">
      <c r="A4" s="26"/>
      <c r="B4" s="27" t="s">
        <v>20</v>
      </c>
      <c r="C4" s="28" t="s">
        <v>162</v>
      </c>
      <c r="D4" s="26"/>
      <c r="E4" s="26"/>
      <c r="F4" s="23"/>
      <c r="G4" s="23"/>
      <c r="H4" s="23"/>
      <c r="I4" s="36" t="s">
        <v>1249</v>
      </c>
      <c r="J4" s="76" t="s">
        <v>951</v>
      </c>
      <c r="L4" s="23"/>
      <c r="M4" s="23"/>
    </row>
    <row r="5" spans="1:13" ht="15.75" thickBot="1" x14ac:dyDescent="0.3">
      <c r="H5" s="23"/>
      <c r="I5" s="94" t="s">
        <v>953</v>
      </c>
      <c r="J5" s="25" t="s">
        <v>954</v>
      </c>
      <c r="L5" s="23"/>
      <c r="M5" s="23"/>
    </row>
    <row r="6" spans="1:13" ht="18.75" x14ac:dyDescent="0.25">
      <c r="A6" s="29"/>
      <c r="B6" s="30" t="s">
        <v>1157</v>
      </c>
      <c r="C6" s="29"/>
      <c r="E6" s="31"/>
      <c r="F6" s="31"/>
      <c r="G6" s="31"/>
      <c r="H6" s="23"/>
      <c r="I6" s="94" t="s">
        <v>956</v>
      </c>
      <c r="J6" s="25" t="s">
        <v>957</v>
      </c>
      <c r="L6" s="23"/>
      <c r="M6" s="23"/>
    </row>
    <row r="7" spans="1:13" ht="30" x14ac:dyDescent="0.25">
      <c r="B7" s="33" t="s">
        <v>1255</v>
      </c>
      <c r="H7" s="23"/>
      <c r="I7" s="94" t="s">
        <v>959</v>
      </c>
      <c r="J7" s="25" t="s">
        <v>960</v>
      </c>
      <c r="L7" s="23"/>
      <c r="M7" s="23"/>
    </row>
    <row r="8" spans="1:13" ht="30" x14ac:dyDescent="0.25">
      <c r="B8" s="33" t="s">
        <v>1170</v>
      </c>
      <c r="H8" s="23"/>
      <c r="I8" s="94" t="s">
        <v>1247</v>
      </c>
      <c r="J8" s="25" t="s">
        <v>1248</v>
      </c>
      <c r="L8" s="23"/>
      <c r="M8" s="23"/>
    </row>
    <row r="9" spans="1:13" ht="30.75" thickBot="1" x14ac:dyDescent="0.3">
      <c r="B9" s="34" t="s">
        <v>1192</v>
      </c>
      <c r="H9" s="23"/>
      <c r="L9" s="23"/>
      <c r="M9" s="23"/>
    </row>
    <row r="10" spans="1:13" x14ac:dyDescent="0.25">
      <c r="B10" s="35"/>
      <c r="H10" s="23"/>
      <c r="I10" s="95" t="s">
        <v>1251</v>
      </c>
      <c r="L10" s="23"/>
      <c r="M10" s="23"/>
    </row>
    <row r="11" spans="1:13" x14ac:dyDescent="0.25">
      <c r="B11" s="35"/>
      <c r="H11" s="23"/>
      <c r="I11" s="95" t="s">
        <v>1253</v>
      </c>
      <c r="L11" s="23"/>
      <c r="M11" s="23"/>
    </row>
    <row r="12" spans="1:13" ht="56.25" x14ac:dyDescent="0.25">
      <c r="A12" s="36" t="s">
        <v>29</v>
      </c>
      <c r="B12" s="36" t="s">
        <v>1238</v>
      </c>
      <c r="C12" s="37"/>
      <c r="D12" s="37"/>
      <c r="E12" s="37"/>
      <c r="F12" s="37"/>
      <c r="G12" s="37"/>
      <c r="H12" s="23"/>
      <c r="L12" s="23"/>
      <c r="M12" s="23"/>
    </row>
    <row r="13" spans="1:13" x14ac:dyDescent="0.25">
      <c r="A13" s="44"/>
      <c r="B13" s="45" t="s">
        <v>1169</v>
      </c>
      <c r="C13" s="44" t="s">
        <v>1237</v>
      </c>
      <c r="D13" s="44" t="s">
        <v>1250</v>
      </c>
      <c r="E13" s="46"/>
      <c r="F13" s="47"/>
      <c r="G13" s="47"/>
      <c r="H13" s="23"/>
      <c r="L13" s="23"/>
      <c r="M13" s="23"/>
    </row>
    <row r="14" spans="1:13" x14ac:dyDescent="0.25">
      <c r="A14" s="25" t="s">
        <v>1158</v>
      </c>
      <c r="B14" s="42" t="s">
        <v>1147</v>
      </c>
      <c r="C14" s="102" t="s">
        <v>1444</v>
      </c>
      <c r="D14" s="102" t="s">
        <v>1450</v>
      </c>
      <c r="E14" s="31"/>
      <c r="F14" s="31"/>
      <c r="G14" s="31"/>
      <c r="H14" s="23"/>
      <c r="L14" s="23"/>
      <c r="M14" s="23"/>
    </row>
    <row r="15" spans="1:13" x14ac:dyDescent="0.25">
      <c r="A15" s="25" t="s">
        <v>1159</v>
      </c>
      <c r="B15" s="42" t="s">
        <v>430</v>
      </c>
      <c r="C15" s="102" t="s">
        <v>1444</v>
      </c>
      <c r="D15" s="102" t="s">
        <v>1450</v>
      </c>
      <c r="E15" s="31"/>
      <c r="F15" s="31"/>
      <c r="G15" s="31"/>
      <c r="H15" s="23"/>
      <c r="L15" s="23"/>
      <c r="M15" s="23"/>
    </row>
    <row r="16" spans="1:13" x14ac:dyDescent="0.25">
      <c r="A16" s="25" t="s">
        <v>1160</v>
      </c>
      <c r="B16" s="42" t="s">
        <v>1148</v>
      </c>
      <c r="C16" s="102" t="s">
        <v>957</v>
      </c>
      <c r="D16" s="102" t="s">
        <v>957</v>
      </c>
      <c r="E16" s="31"/>
      <c r="F16" s="31"/>
      <c r="G16" s="31"/>
      <c r="H16" s="23"/>
      <c r="L16" s="23"/>
      <c r="M16" s="23"/>
    </row>
    <row r="17" spans="1:13" x14ac:dyDescent="0.25">
      <c r="A17" s="25" t="s">
        <v>1161</v>
      </c>
      <c r="B17" s="42" t="s">
        <v>1149</v>
      </c>
      <c r="C17" s="102" t="s">
        <v>957</v>
      </c>
      <c r="D17" s="102" t="s">
        <v>957</v>
      </c>
      <c r="E17" s="31"/>
      <c r="F17" s="31"/>
      <c r="G17" s="31"/>
      <c r="H17" s="23"/>
      <c r="L17" s="23"/>
      <c r="M17" s="23"/>
    </row>
    <row r="18" spans="1:13" x14ac:dyDescent="0.25">
      <c r="A18" s="25" t="s">
        <v>1162</v>
      </c>
      <c r="B18" s="42" t="s">
        <v>1150</v>
      </c>
      <c r="C18" s="102" t="s">
        <v>957</v>
      </c>
      <c r="D18" s="102" t="s">
        <v>957</v>
      </c>
      <c r="E18" s="31"/>
      <c r="F18" s="31"/>
      <c r="G18" s="31"/>
      <c r="H18" s="23"/>
      <c r="L18" s="23"/>
      <c r="M18" s="23"/>
    </row>
    <row r="19" spans="1:13" x14ac:dyDescent="0.25">
      <c r="A19" s="25" t="s">
        <v>1163</v>
      </c>
      <c r="B19" s="42" t="s">
        <v>1151</v>
      </c>
      <c r="C19" s="102" t="s">
        <v>957</v>
      </c>
      <c r="D19" s="102" t="s">
        <v>957</v>
      </c>
      <c r="E19" s="31"/>
      <c r="F19" s="31"/>
      <c r="G19" s="31"/>
      <c r="H19" s="23"/>
      <c r="L19" s="23"/>
      <c r="M19" s="23"/>
    </row>
    <row r="20" spans="1:13" x14ac:dyDescent="0.25">
      <c r="A20" s="25" t="s">
        <v>1164</v>
      </c>
      <c r="B20" s="42" t="s">
        <v>1152</v>
      </c>
      <c r="C20" s="102" t="s">
        <v>957</v>
      </c>
      <c r="D20" s="102" t="s">
        <v>957</v>
      </c>
      <c r="E20" s="31"/>
      <c r="F20" s="31"/>
      <c r="G20" s="31"/>
      <c r="H20" s="23"/>
      <c r="L20" s="23"/>
      <c r="M20" s="23"/>
    </row>
    <row r="21" spans="1:13" x14ac:dyDescent="0.25">
      <c r="A21" s="25" t="s">
        <v>1165</v>
      </c>
      <c r="B21" s="42" t="s">
        <v>1153</v>
      </c>
      <c r="C21" s="102" t="s">
        <v>957</v>
      </c>
      <c r="D21" s="102" t="s">
        <v>957</v>
      </c>
      <c r="E21" s="31"/>
      <c r="F21" s="31"/>
      <c r="G21" s="31"/>
      <c r="H21" s="23"/>
      <c r="L21" s="23"/>
      <c r="M21" s="23"/>
    </row>
    <row r="22" spans="1:13" x14ac:dyDescent="0.25">
      <c r="A22" s="25" t="s">
        <v>1166</v>
      </c>
      <c r="B22" s="42" t="s">
        <v>1154</v>
      </c>
      <c r="C22" s="102" t="s">
        <v>957</v>
      </c>
      <c r="D22" s="102" t="s">
        <v>957</v>
      </c>
      <c r="E22" s="31"/>
      <c r="F22" s="31"/>
      <c r="G22" s="31"/>
      <c r="H22" s="23"/>
      <c r="L22" s="23"/>
      <c r="M22" s="23"/>
    </row>
    <row r="23" spans="1:13" x14ac:dyDescent="0.25">
      <c r="A23" s="25" t="s">
        <v>1167</v>
      </c>
      <c r="B23" s="42" t="s">
        <v>1233</v>
      </c>
      <c r="C23" s="102" t="s">
        <v>957</v>
      </c>
      <c r="D23" s="102" t="s">
        <v>957</v>
      </c>
      <c r="E23" s="31"/>
      <c r="F23" s="31"/>
      <c r="G23" s="31"/>
      <c r="H23" s="23"/>
      <c r="L23" s="23"/>
      <c r="M23" s="23"/>
    </row>
    <row r="24" spans="1:13" x14ac:dyDescent="0.25">
      <c r="A24" s="25" t="s">
        <v>1235</v>
      </c>
      <c r="B24" s="42" t="s">
        <v>1234</v>
      </c>
      <c r="C24" s="102" t="s">
        <v>957</v>
      </c>
      <c r="D24" s="102" t="s">
        <v>957</v>
      </c>
      <c r="E24" s="31"/>
      <c r="F24" s="31"/>
      <c r="G24" s="31"/>
      <c r="H24" s="23"/>
      <c r="L24" s="23"/>
      <c r="M24" s="23"/>
    </row>
    <row r="25" spans="1:13" outlineLevel="1" x14ac:dyDescent="0.25">
      <c r="A25" s="25" t="s">
        <v>1168</v>
      </c>
      <c r="B25" s="40"/>
      <c r="E25" s="31"/>
      <c r="F25" s="31"/>
      <c r="G25" s="31"/>
      <c r="H25" s="23"/>
      <c r="L25" s="23"/>
      <c r="M25" s="23"/>
    </row>
    <row r="26" spans="1:13" outlineLevel="1" x14ac:dyDescent="0.25">
      <c r="A26" s="25" t="s">
        <v>1171</v>
      </c>
      <c r="B26" s="40"/>
      <c r="E26" s="31"/>
      <c r="F26" s="31"/>
      <c r="G26" s="31"/>
      <c r="H26" s="23"/>
      <c r="L26" s="23"/>
      <c r="M26" s="23"/>
    </row>
    <row r="27" spans="1:13" outlineLevel="1" x14ac:dyDescent="0.25">
      <c r="A27" s="25" t="s">
        <v>1172</v>
      </c>
      <c r="B27" s="40"/>
      <c r="E27" s="31"/>
      <c r="F27" s="31"/>
      <c r="G27" s="31"/>
      <c r="H27" s="23"/>
      <c r="L27" s="23"/>
      <c r="M27" s="23"/>
    </row>
    <row r="28" spans="1:13" outlineLevel="1" x14ac:dyDescent="0.25">
      <c r="A28" s="25" t="s">
        <v>1173</v>
      </c>
      <c r="B28" s="40"/>
      <c r="E28" s="31"/>
      <c r="F28" s="31"/>
      <c r="G28" s="31"/>
      <c r="H28" s="23"/>
      <c r="L28" s="23"/>
      <c r="M28" s="23"/>
    </row>
    <row r="29" spans="1:13" outlineLevel="1" x14ac:dyDescent="0.25">
      <c r="A29" s="25" t="s">
        <v>1174</v>
      </c>
      <c r="B29" s="40"/>
      <c r="E29" s="31"/>
      <c r="F29" s="31"/>
      <c r="G29" s="31"/>
      <c r="H29" s="23"/>
      <c r="L29" s="23"/>
      <c r="M29" s="23"/>
    </row>
    <row r="30" spans="1:13" outlineLevel="1" x14ac:dyDescent="0.25">
      <c r="A30" s="25" t="s">
        <v>1175</v>
      </c>
      <c r="B30" s="40"/>
      <c r="E30" s="31"/>
      <c r="F30" s="31"/>
      <c r="G30" s="31"/>
      <c r="H30" s="23"/>
      <c r="L30" s="23"/>
      <c r="M30" s="23"/>
    </row>
    <row r="31" spans="1:13" outlineLevel="1" x14ac:dyDescent="0.25">
      <c r="A31" s="25" t="s">
        <v>1176</v>
      </c>
      <c r="B31" s="40"/>
      <c r="E31" s="31"/>
      <c r="F31" s="31"/>
      <c r="G31" s="31"/>
      <c r="H31" s="23"/>
      <c r="L31" s="23"/>
      <c r="M31" s="23"/>
    </row>
    <row r="32" spans="1:13" outlineLevel="1" x14ac:dyDescent="0.25">
      <c r="A32" s="25" t="s">
        <v>1177</v>
      </c>
      <c r="B32" s="40"/>
      <c r="E32" s="31"/>
      <c r="F32" s="31"/>
      <c r="G32" s="31"/>
      <c r="H32" s="23"/>
      <c r="L32" s="23"/>
      <c r="M32" s="23"/>
    </row>
    <row r="33" spans="1:13" ht="56.25" x14ac:dyDescent="0.25">
      <c r="A33" s="37"/>
      <c r="B33" s="36" t="s">
        <v>1170</v>
      </c>
      <c r="C33" s="37"/>
      <c r="D33" s="37"/>
      <c r="E33" s="37"/>
      <c r="F33" s="37"/>
      <c r="G33" s="37"/>
      <c r="H33" s="23"/>
      <c r="L33" s="23"/>
      <c r="M33" s="23"/>
    </row>
    <row r="34" spans="1:13" x14ac:dyDescent="0.25">
      <c r="A34" s="44"/>
      <c r="B34" s="45" t="s">
        <v>1155</v>
      </c>
      <c r="C34" s="44" t="s">
        <v>1246</v>
      </c>
      <c r="D34" s="44" t="s">
        <v>1250</v>
      </c>
      <c r="E34" s="44" t="s">
        <v>1156</v>
      </c>
      <c r="F34" s="47"/>
      <c r="G34" s="47"/>
      <c r="H34" s="23"/>
      <c r="L34" s="23"/>
      <c r="M34" s="23"/>
    </row>
    <row r="35" spans="1:13" x14ac:dyDescent="0.25">
      <c r="A35" s="25" t="s">
        <v>1193</v>
      </c>
      <c r="B35" s="102" t="s">
        <v>957</v>
      </c>
      <c r="C35" s="102" t="s">
        <v>957</v>
      </c>
      <c r="D35" s="102" t="s">
        <v>957</v>
      </c>
      <c r="E35" s="102" t="s">
        <v>957</v>
      </c>
      <c r="F35" s="93"/>
      <c r="G35" s="93"/>
      <c r="H35" s="23"/>
      <c r="L35" s="23"/>
      <c r="M35" s="23"/>
    </row>
    <row r="36" spans="1:13" x14ac:dyDescent="0.25">
      <c r="A36" s="25" t="s">
        <v>1194</v>
      </c>
      <c r="B36" s="42"/>
      <c r="H36" s="23"/>
      <c r="L36" s="23"/>
      <c r="M36" s="23"/>
    </row>
    <row r="37" spans="1:13" x14ac:dyDescent="0.25">
      <c r="A37" s="25" t="s">
        <v>1195</v>
      </c>
      <c r="B37" s="42"/>
      <c r="H37" s="23"/>
      <c r="L37" s="23"/>
      <c r="M37" s="23"/>
    </row>
    <row r="38" spans="1:13" x14ac:dyDescent="0.25">
      <c r="A38" s="25" t="s">
        <v>1196</v>
      </c>
      <c r="B38" s="42"/>
      <c r="H38" s="23"/>
      <c r="L38" s="23"/>
      <c r="M38" s="23"/>
    </row>
    <row r="39" spans="1:13" x14ac:dyDescent="0.25">
      <c r="A39" s="25" t="s">
        <v>1197</v>
      </c>
      <c r="B39" s="42"/>
      <c r="H39" s="23"/>
      <c r="L39" s="23"/>
      <c r="M39" s="23"/>
    </row>
    <row r="40" spans="1:13" x14ac:dyDescent="0.25">
      <c r="A40" s="25" t="s">
        <v>1198</v>
      </c>
      <c r="B40" s="42"/>
      <c r="H40" s="23"/>
      <c r="L40" s="23"/>
      <c r="M40" s="23"/>
    </row>
    <row r="41" spans="1:13" x14ac:dyDescent="0.25">
      <c r="A41" s="25" t="s">
        <v>1199</v>
      </c>
      <c r="B41" s="42"/>
      <c r="H41" s="23"/>
      <c r="L41" s="23"/>
      <c r="M41" s="23"/>
    </row>
    <row r="42" spans="1:13" x14ac:dyDescent="0.25">
      <c r="A42" s="25" t="s">
        <v>1200</v>
      </c>
      <c r="B42" s="42"/>
      <c r="H42" s="23"/>
      <c r="L42" s="23"/>
      <c r="M42" s="23"/>
    </row>
    <row r="43" spans="1:13" x14ac:dyDescent="0.25">
      <c r="A43" s="25" t="s">
        <v>1201</v>
      </c>
      <c r="B43" s="42"/>
      <c r="H43" s="23"/>
      <c r="L43" s="23"/>
      <c r="M43" s="23"/>
    </row>
    <row r="44" spans="1:13" x14ac:dyDescent="0.25">
      <c r="A44" s="25" t="s">
        <v>1202</v>
      </c>
      <c r="B44" s="42"/>
      <c r="H44" s="23"/>
      <c r="L44" s="23"/>
      <c r="M44" s="23"/>
    </row>
    <row r="45" spans="1:13" x14ac:dyDescent="0.25">
      <c r="A45" s="25" t="s">
        <v>1203</v>
      </c>
      <c r="B45" s="42"/>
      <c r="H45" s="23"/>
      <c r="L45" s="23"/>
      <c r="M45" s="23"/>
    </row>
    <row r="46" spans="1:13" x14ac:dyDescent="0.25">
      <c r="A46" s="25" t="s">
        <v>1204</v>
      </c>
      <c r="B46" s="42"/>
      <c r="H46" s="23"/>
      <c r="L46" s="23"/>
      <c r="M46" s="23"/>
    </row>
    <row r="47" spans="1:13" x14ac:dyDescent="0.25">
      <c r="A47" s="25" t="s">
        <v>1205</v>
      </c>
      <c r="B47" s="42"/>
      <c r="H47" s="23"/>
      <c r="L47" s="23"/>
      <c r="M47" s="23"/>
    </row>
    <row r="48" spans="1:13" x14ac:dyDescent="0.25">
      <c r="A48" s="25" t="s">
        <v>1206</v>
      </c>
      <c r="B48" s="42"/>
      <c r="H48" s="23"/>
      <c r="L48" s="23"/>
      <c r="M48" s="23"/>
    </row>
    <row r="49" spans="1:13" x14ac:dyDescent="0.25">
      <c r="A49" s="25" t="s">
        <v>1207</v>
      </c>
      <c r="B49" s="42"/>
      <c r="H49" s="23"/>
      <c r="L49" s="23"/>
      <c r="M49" s="23"/>
    </row>
    <row r="50" spans="1:13" x14ac:dyDescent="0.25">
      <c r="A50" s="25" t="s">
        <v>1208</v>
      </c>
      <c r="B50" s="42"/>
      <c r="H50" s="23"/>
      <c r="L50" s="23"/>
      <c r="M50" s="23"/>
    </row>
    <row r="51" spans="1:13" x14ac:dyDescent="0.25">
      <c r="A51" s="25" t="s">
        <v>1209</v>
      </c>
      <c r="B51" s="42"/>
      <c r="H51" s="23"/>
      <c r="L51" s="23"/>
      <c r="M51" s="23"/>
    </row>
    <row r="52" spans="1:13" x14ac:dyDescent="0.25">
      <c r="A52" s="25" t="s">
        <v>1210</v>
      </c>
      <c r="B52" s="42"/>
      <c r="H52" s="23"/>
      <c r="L52" s="23"/>
      <c r="M52" s="23"/>
    </row>
    <row r="53" spans="1:13" x14ac:dyDescent="0.25">
      <c r="A53" s="25" t="s">
        <v>1211</v>
      </c>
      <c r="B53" s="42"/>
      <c r="H53" s="23"/>
      <c r="L53" s="23"/>
      <c r="M53" s="23"/>
    </row>
    <row r="54" spans="1:13" x14ac:dyDescent="0.25">
      <c r="A54" s="25" t="s">
        <v>1212</v>
      </c>
      <c r="B54" s="42"/>
      <c r="H54" s="23"/>
      <c r="L54" s="23"/>
      <c r="M54" s="23"/>
    </row>
    <row r="55" spans="1:13" x14ac:dyDescent="0.25">
      <c r="A55" s="25" t="s">
        <v>1213</v>
      </c>
      <c r="B55" s="42"/>
      <c r="H55" s="23"/>
      <c r="L55" s="23"/>
      <c r="M55" s="23"/>
    </row>
    <row r="56" spans="1:13" x14ac:dyDescent="0.25">
      <c r="A56" s="25" t="s">
        <v>1214</v>
      </c>
      <c r="B56" s="42"/>
      <c r="H56" s="23"/>
      <c r="L56" s="23"/>
      <c r="M56" s="23"/>
    </row>
    <row r="57" spans="1:13" x14ac:dyDescent="0.25">
      <c r="A57" s="25" t="s">
        <v>1215</v>
      </c>
      <c r="B57" s="42"/>
      <c r="H57" s="23"/>
      <c r="L57" s="23"/>
      <c r="M57" s="23"/>
    </row>
    <row r="58" spans="1:13" x14ac:dyDescent="0.25">
      <c r="A58" s="25" t="s">
        <v>1216</v>
      </c>
      <c r="B58" s="42"/>
      <c r="H58" s="23"/>
      <c r="L58" s="23"/>
      <c r="M58" s="23"/>
    </row>
    <row r="59" spans="1:13" x14ac:dyDescent="0.25">
      <c r="A59" s="25" t="s">
        <v>1217</v>
      </c>
      <c r="B59" s="42"/>
      <c r="H59" s="23"/>
      <c r="L59" s="23"/>
      <c r="M59" s="23"/>
    </row>
    <row r="60" spans="1:13" outlineLevel="1" x14ac:dyDescent="0.25">
      <c r="A60" s="25" t="s">
        <v>1178</v>
      </c>
      <c r="B60" s="42"/>
      <c r="E60" s="42"/>
      <c r="F60" s="42"/>
      <c r="G60" s="42"/>
      <c r="H60" s="23"/>
      <c r="L60" s="23"/>
      <c r="M60" s="23"/>
    </row>
    <row r="61" spans="1:13" outlineLevel="1" x14ac:dyDescent="0.25">
      <c r="A61" s="25" t="s">
        <v>1179</v>
      </c>
      <c r="B61" s="42"/>
      <c r="E61" s="42"/>
      <c r="F61" s="42"/>
      <c r="G61" s="42"/>
      <c r="H61" s="23"/>
      <c r="L61" s="23"/>
      <c r="M61" s="23"/>
    </row>
    <row r="62" spans="1:13" outlineLevel="1" x14ac:dyDescent="0.25">
      <c r="A62" s="25" t="s">
        <v>1180</v>
      </c>
      <c r="B62" s="42"/>
      <c r="E62" s="42"/>
      <c r="F62" s="42"/>
      <c r="G62" s="42"/>
      <c r="H62" s="23"/>
      <c r="L62" s="23"/>
      <c r="M62" s="23"/>
    </row>
    <row r="63" spans="1:13" outlineLevel="1" x14ac:dyDescent="0.25">
      <c r="A63" s="25" t="s">
        <v>1181</v>
      </c>
      <c r="B63" s="42"/>
      <c r="E63" s="42"/>
      <c r="F63" s="42"/>
      <c r="G63" s="42"/>
      <c r="H63" s="23"/>
      <c r="L63" s="23"/>
      <c r="M63" s="23"/>
    </row>
    <row r="64" spans="1:13" outlineLevel="1" x14ac:dyDescent="0.25">
      <c r="A64" s="25" t="s">
        <v>1182</v>
      </c>
      <c r="B64" s="42"/>
      <c r="E64" s="42"/>
      <c r="F64" s="42"/>
      <c r="G64" s="42"/>
      <c r="H64" s="23"/>
      <c r="L64" s="23"/>
      <c r="M64" s="23"/>
    </row>
    <row r="65" spans="1:14" outlineLevel="1" x14ac:dyDescent="0.25">
      <c r="A65" s="25" t="s">
        <v>1183</v>
      </c>
      <c r="B65" s="42"/>
      <c r="E65" s="42"/>
      <c r="F65" s="42"/>
      <c r="G65" s="42"/>
      <c r="H65" s="23"/>
      <c r="L65" s="23"/>
      <c r="M65" s="23"/>
    </row>
    <row r="66" spans="1:14" outlineLevel="1" x14ac:dyDescent="0.25">
      <c r="A66" s="25" t="s">
        <v>1184</v>
      </c>
      <c r="B66" s="42"/>
      <c r="E66" s="42"/>
      <c r="F66" s="42"/>
      <c r="G66" s="42"/>
      <c r="H66" s="23"/>
      <c r="L66" s="23"/>
      <c r="M66" s="23"/>
    </row>
    <row r="67" spans="1:14" outlineLevel="1" x14ac:dyDescent="0.25">
      <c r="A67" s="25" t="s">
        <v>1185</v>
      </c>
      <c r="B67" s="42"/>
      <c r="E67" s="42"/>
      <c r="F67" s="42"/>
      <c r="G67" s="42"/>
      <c r="H67" s="23"/>
      <c r="L67" s="23"/>
      <c r="M67" s="23"/>
    </row>
    <row r="68" spans="1:14" outlineLevel="1" x14ac:dyDescent="0.25">
      <c r="A68" s="25" t="s">
        <v>1186</v>
      </c>
      <c r="B68" s="42"/>
      <c r="E68" s="42"/>
      <c r="F68" s="42"/>
      <c r="G68" s="42"/>
      <c r="H68" s="23"/>
      <c r="L68" s="23"/>
      <c r="M68" s="23"/>
    </row>
    <row r="69" spans="1:14" outlineLevel="1" x14ac:dyDescent="0.25">
      <c r="A69" s="25" t="s">
        <v>1187</v>
      </c>
      <c r="B69" s="42"/>
      <c r="E69" s="42"/>
      <c r="F69" s="42"/>
      <c r="G69" s="42"/>
      <c r="H69" s="23"/>
      <c r="L69" s="23"/>
      <c r="M69" s="23"/>
    </row>
    <row r="70" spans="1:14" outlineLevel="1" x14ac:dyDescent="0.25">
      <c r="A70" s="25" t="s">
        <v>1188</v>
      </c>
      <c r="B70" s="42"/>
      <c r="E70" s="42"/>
      <c r="F70" s="42"/>
      <c r="G70" s="42"/>
      <c r="H70" s="23"/>
      <c r="L70" s="23"/>
      <c r="M70" s="23"/>
    </row>
    <row r="71" spans="1:14" outlineLevel="1" x14ac:dyDescent="0.25">
      <c r="A71" s="25" t="s">
        <v>1189</v>
      </c>
      <c r="B71" s="42"/>
      <c r="E71" s="42"/>
      <c r="F71" s="42"/>
      <c r="G71" s="42"/>
      <c r="H71" s="23"/>
      <c r="L71" s="23"/>
      <c r="M71" s="23"/>
    </row>
    <row r="72" spans="1:14" outlineLevel="1" x14ac:dyDescent="0.25">
      <c r="A72" s="25" t="s">
        <v>1190</v>
      </c>
      <c r="B72" s="42"/>
      <c r="E72" s="42"/>
      <c r="F72" s="42"/>
      <c r="G72" s="42"/>
      <c r="H72" s="23"/>
      <c r="L72" s="23"/>
      <c r="M72" s="23"/>
    </row>
    <row r="73" spans="1:14" ht="56.25" x14ac:dyDescent="0.25">
      <c r="A73" s="37"/>
      <c r="B73" s="36" t="s">
        <v>1192</v>
      </c>
      <c r="C73" s="37"/>
      <c r="D73" s="37"/>
      <c r="E73" s="37"/>
      <c r="F73" s="37"/>
      <c r="G73" s="37"/>
      <c r="H73" s="23"/>
    </row>
    <row r="74" spans="1:14" x14ac:dyDescent="0.25">
      <c r="A74" s="44"/>
      <c r="B74" s="45" t="s">
        <v>913</v>
      </c>
      <c r="C74" s="44" t="s">
        <v>1254</v>
      </c>
      <c r="D74" s="44"/>
      <c r="E74" s="47"/>
      <c r="F74" s="47"/>
      <c r="G74" s="47"/>
      <c r="H74" s="54"/>
      <c r="I74" s="54"/>
      <c r="J74" s="54"/>
      <c r="K74" s="54"/>
      <c r="L74" s="54"/>
      <c r="M74" s="54"/>
      <c r="N74" s="54"/>
    </row>
    <row r="75" spans="1:14" ht="30" x14ac:dyDescent="0.25">
      <c r="A75" s="25" t="s">
        <v>1218</v>
      </c>
      <c r="B75" s="25" t="s">
        <v>1236</v>
      </c>
      <c r="C75" s="179">
        <v>94.69</v>
      </c>
      <c r="H75" s="23"/>
    </row>
    <row r="76" spans="1:14" ht="30" x14ac:dyDescent="0.25">
      <c r="A76" s="25" t="s">
        <v>1219</v>
      </c>
      <c r="B76" s="25" t="s">
        <v>1252</v>
      </c>
      <c r="C76" s="179">
        <v>225.92</v>
      </c>
      <c r="H76" s="23"/>
    </row>
    <row r="77" spans="1:14" outlineLevel="1" x14ac:dyDescent="0.25">
      <c r="A77" s="25" t="s">
        <v>1220</v>
      </c>
      <c r="B77" s="102"/>
      <c r="C77" s="102"/>
      <c r="H77" s="23"/>
    </row>
    <row r="78" spans="1:14" outlineLevel="1" x14ac:dyDescent="0.25">
      <c r="A78" s="25" t="s">
        <v>1221</v>
      </c>
      <c r="B78" s="102"/>
      <c r="C78" s="102"/>
      <c r="H78" s="23"/>
    </row>
    <row r="79" spans="1:14" outlineLevel="1" x14ac:dyDescent="0.25">
      <c r="A79" s="25" t="s">
        <v>1222</v>
      </c>
      <c r="C79" s="102"/>
      <c r="H79" s="23"/>
    </row>
    <row r="80" spans="1:14" outlineLevel="1" x14ac:dyDescent="0.25">
      <c r="A80" s="25" t="s">
        <v>1223</v>
      </c>
      <c r="C80" s="102"/>
      <c r="H80" s="23"/>
    </row>
    <row r="81" spans="1:8" x14ac:dyDescent="0.25">
      <c r="A81" s="44"/>
      <c r="B81" s="45" t="s">
        <v>1224</v>
      </c>
      <c r="C81" s="44" t="s">
        <v>514</v>
      </c>
      <c r="D81" s="44" t="s">
        <v>515</v>
      </c>
      <c r="E81" s="47" t="s">
        <v>914</v>
      </c>
      <c r="F81" s="47" t="s">
        <v>915</v>
      </c>
      <c r="G81" s="47" t="s">
        <v>1245</v>
      </c>
      <c r="H81" s="23"/>
    </row>
    <row r="82" spans="1:8" x14ac:dyDescent="0.25">
      <c r="A82" s="25" t="s">
        <v>1225</v>
      </c>
      <c r="B82" s="25" t="s">
        <v>1239</v>
      </c>
      <c r="C82" s="180">
        <v>1.66E-3</v>
      </c>
      <c r="D82" s="180">
        <v>9.6109999999999998E-3</v>
      </c>
      <c r="E82" s="163" t="s">
        <v>957</v>
      </c>
      <c r="F82" s="163" t="s">
        <v>957</v>
      </c>
      <c r="G82" s="180">
        <v>3.2418369973163876E-3</v>
      </c>
      <c r="H82" s="23"/>
    </row>
    <row r="83" spans="1:8" x14ac:dyDescent="0.25">
      <c r="A83" s="25" t="s">
        <v>1226</v>
      </c>
      <c r="B83" s="25" t="s">
        <v>1242</v>
      </c>
      <c r="C83" s="180">
        <v>1.0132E-2</v>
      </c>
      <c r="D83" s="180">
        <v>6.5849999999999997E-3</v>
      </c>
      <c r="E83" s="102" t="s">
        <v>957</v>
      </c>
      <c r="F83" s="102" t="s">
        <v>957</v>
      </c>
      <c r="G83" s="180">
        <v>9.4263307974492231E-3</v>
      </c>
      <c r="H83" s="23"/>
    </row>
    <row r="84" spans="1:8" x14ac:dyDescent="0.25">
      <c r="A84" s="25" t="s">
        <v>1227</v>
      </c>
      <c r="B84" s="25" t="s">
        <v>1240</v>
      </c>
      <c r="C84" s="180">
        <v>4.0260000000000001E-3</v>
      </c>
      <c r="D84" s="180">
        <v>2.8270000000000001E-3</v>
      </c>
      <c r="E84" s="102" t="s">
        <v>957</v>
      </c>
      <c r="F84" s="102" t="s">
        <v>957</v>
      </c>
      <c r="G84" s="180">
        <v>3.7874611294450578E-3</v>
      </c>
      <c r="H84" s="23"/>
    </row>
    <row r="85" spans="1:8" x14ac:dyDescent="0.25">
      <c r="A85" s="25" t="s">
        <v>1228</v>
      </c>
      <c r="B85" s="25" t="s">
        <v>1241</v>
      </c>
      <c r="C85" s="180">
        <v>3.3079999999999997E-3</v>
      </c>
      <c r="D85" s="180">
        <v>2.2489999999999997E-3</v>
      </c>
      <c r="E85" s="102" t="s">
        <v>957</v>
      </c>
      <c r="F85" s="102" t="s">
        <v>957</v>
      </c>
      <c r="G85" s="180">
        <v>3.0973138749644E-3</v>
      </c>
      <c r="H85" s="23"/>
    </row>
    <row r="86" spans="1:8" x14ac:dyDescent="0.25">
      <c r="A86" s="25" t="s">
        <v>1244</v>
      </c>
      <c r="B86" s="25" t="s">
        <v>1243</v>
      </c>
      <c r="C86" s="180">
        <v>1.248E-2</v>
      </c>
      <c r="D86" s="180">
        <v>4.0227000000000006E-2</v>
      </c>
      <c r="E86" s="102" t="s">
        <v>957</v>
      </c>
      <c r="F86" s="102" t="s">
        <v>957</v>
      </c>
      <c r="G86" s="180">
        <v>1.8000215213751451E-2</v>
      </c>
      <c r="H86" s="23"/>
    </row>
    <row r="87" spans="1:8" outlineLevel="1" x14ac:dyDescent="0.25">
      <c r="A87" s="25" t="s">
        <v>1229</v>
      </c>
      <c r="H87" s="23"/>
    </row>
    <row r="88" spans="1:8" outlineLevel="1" x14ac:dyDescent="0.25">
      <c r="A88" s="25" t="s">
        <v>1230</v>
      </c>
      <c r="H88" s="23"/>
    </row>
    <row r="89" spans="1:8" outlineLevel="1" x14ac:dyDescent="0.25">
      <c r="A89" s="25" t="s">
        <v>1231</v>
      </c>
      <c r="H89" s="23"/>
    </row>
    <row r="90" spans="1:8" outlineLevel="1" x14ac:dyDescent="0.25">
      <c r="A90" s="25" t="s">
        <v>1232</v>
      </c>
      <c r="F90" s="181"/>
      <c r="G90" s="163"/>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11</vt:i4>
      </vt:variant>
    </vt:vector>
  </HeadingPairs>
  <TitlesOfParts>
    <vt:vector size="18" baseType="lpstr">
      <vt:lpstr>DETALLE</vt:lpstr>
      <vt:lpstr>Introduction</vt:lpstr>
      <vt:lpstr>A. HTT General</vt:lpstr>
      <vt:lpstr>B1. HTT Mortgage Assets</vt:lpstr>
      <vt:lpstr>C. HTT Harmonised Glossary</vt:lpstr>
      <vt:lpstr>Disclaimer</vt:lpstr>
      <vt:lpstr>E. Optional ECB-ECAIs data</vt:lpstr>
      <vt:lpstr>'A. HTT General'!Área_de_impresión</vt:lpstr>
      <vt:lpstr>'B1. HTT Mortgage Assets'!Área_de_impresión</vt:lpstr>
      <vt:lpstr>'C. HTT Harmonised Glossary'!Área_de_impresión</vt:lpstr>
      <vt:lpstr>Disclaimer!Área_de_impresión</vt:lpstr>
      <vt:lpstr>'E. Optional ECB-ECAIs data'!Área_de_impresión</vt:lpstr>
      <vt:lpstr>Introduction!Área_de_impresión</vt:lpstr>
      <vt:lpstr>Disclaimer!general_tc</vt:lpstr>
      <vt:lpstr>Disclaimer!privacy_policy</vt:lpstr>
      <vt:lpstr>Tabla_DatosExternos</vt:lpstr>
      <vt:lpstr>Disclaimer!Títulos_a_imprimir</vt:lpstr>
      <vt:lpstr>UM_CoveredBondsBalance</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ABANCA</cp:lastModifiedBy>
  <cp:lastPrinted>2016-05-20T08:25:54Z</cp:lastPrinted>
  <dcterms:created xsi:type="dcterms:W3CDTF">2016-04-21T08:07:20Z</dcterms:created>
  <dcterms:modified xsi:type="dcterms:W3CDTF">2020-02-07T11:52:44Z</dcterms:modified>
</cp:coreProperties>
</file>